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nalsec.sharepoint.com/sites/Dados/Documentos Partilhados/SECURITIZADORA/01. Operações/63 - Jumasa (Mobius)/Operacional/Relatório Investidor/2023/12_2023/"/>
    </mc:Choice>
  </mc:AlternateContent>
  <xr:revisionPtr revIDLastSave="799" documentId="14_{A4489C0B-88D3-470A-B7FE-007835CD05D1}" xr6:coauthVersionLast="47" xr6:coauthVersionMax="47" xr10:uidLastSave="{76F60382-3398-488A-8AD1-D36DC6E41D85}"/>
  <bookViews>
    <workbookView xWindow="-120" yWindow="-120" windowWidth="29040" windowHeight="15720" tabRatio="904" xr2:uid="{E18F4012-CC1B-43C9-A371-C655B39FAED0}"/>
  </bookViews>
  <sheets>
    <sheet name="Relatório Mensal" sheetId="1" r:id="rId1"/>
    <sheet name="Recebimento Historico_Aztronic" sheetId="13" state="hidden" r:id="rId2"/>
  </sheets>
  <externalReferences>
    <externalReference r:id="rId3"/>
  </externalReferences>
  <definedNames>
    <definedName name="_xlnm._FilterDatabase" localSheetId="1" hidden="1">'Recebimento Historico_Aztronic'!$A$2:$W$52</definedName>
    <definedName name="_xlnm.Print_Area" localSheetId="0">'Relatório Mensal'!$A$1:$J$158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  <c r="E91" i="1"/>
  <c r="E98" i="1"/>
  <c r="E101" i="1"/>
  <c r="D38" i="1" l="1"/>
  <c r="E94" i="1"/>
  <c r="H83" i="1" l="1"/>
  <c r="D62" i="1" l="1"/>
  <c r="C68" i="1" l="1"/>
  <c r="R54" i="13" l="1"/>
  <c r="AB34" i="13"/>
  <c r="AA34" i="13" s="1"/>
  <c r="AD34" i="13"/>
  <c r="AE34" i="13"/>
  <c r="AF34" i="13"/>
  <c r="AB35" i="13"/>
  <c r="AC35" i="13" s="1"/>
  <c r="AD35" i="13"/>
  <c r="AE35" i="13"/>
  <c r="AF35" i="13"/>
  <c r="AB36" i="13"/>
  <c r="AA36" i="13" s="1"/>
  <c r="AD36" i="13"/>
  <c r="AE36" i="13"/>
  <c r="AF36" i="13"/>
  <c r="AB37" i="13"/>
  <c r="AA37" i="13" s="1"/>
  <c r="AD37" i="13"/>
  <c r="AE37" i="13"/>
  <c r="AF37" i="13"/>
  <c r="AB38" i="13"/>
  <c r="AA38" i="13" s="1"/>
  <c r="AD38" i="13"/>
  <c r="AE38" i="13"/>
  <c r="AF38" i="13"/>
  <c r="AB39" i="13"/>
  <c r="AC39" i="13" s="1"/>
  <c r="AD39" i="13"/>
  <c r="AE39" i="13"/>
  <c r="AF39" i="13"/>
  <c r="AB40" i="13"/>
  <c r="AA40" i="13" s="1"/>
  <c r="AD40" i="13"/>
  <c r="AE40" i="13"/>
  <c r="AF40" i="13"/>
  <c r="AB41" i="13"/>
  <c r="AA41" i="13" s="1"/>
  <c r="AD41" i="13"/>
  <c r="AE41" i="13"/>
  <c r="AF41" i="13"/>
  <c r="AB42" i="13"/>
  <c r="AA42" i="13" s="1"/>
  <c r="AD42" i="13"/>
  <c r="AE42" i="13"/>
  <c r="AF42" i="13"/>
  <c r="AB43" i="13"/>
  <c r="AC43" i="13" s="1"/>
  <c r="AD43" i="13"/>
  <c r="AE43" i="13"/>
  <c r="AF43" i="13"/>
  <c r="AB44" i="13"/>
  <c r="AA44" i="13" s="1"/>
  <c r="AD44" i="13"/>
  <c r="AE44" i="13"/>
  <c r="AF44" i="13"/>
  <c r="AB45" i="13"/>
  <c r="AA45" i="13" s="1"/>
  <c r="AD45" i="13"/>
  <c r="AE45" i="13"/>
  <c r="AF45" i="13"/>
  <c r="AB46" i="13"/>
  <c r="AA46" i="13" s="1"/>
  <c r="AD46" i="13"/>
  <c r="AE46" i="13"/>
  <c r="AF46" i="13"/>
  <c r="AB47" i="13"/>
  <c r="AC47" i="13" s="1"/>
  <c r="AD47" i="13"/>
  <c r="AE47" i="13"/>
  <c r="AF47" i="13"/>
  <c r="AB48" i="13"/>
  <c r="AA48" i="13" s="1"/>
  <c r="AD48" i="13"/>
  <c r="AE48" i="13"/>
  <c r="AF48" i="13"/>
  <c r="AB49" i="13"/>
  <c r="AA49" i="13" s="1"/>
  <c r="AD49" i="13"/>
  <c r="AE49" i="13"/>
  <c r="AF49" i="13"/>
  <c r="AB50" i="13"/>
  <c r="AA50" i="13" s="1"/>
  <c r="AD50" i="13"/>
  <c r="AE50" i="13"/>
  <c r="AF50" i="13"/>
  <c r="AB51" i="13"/>
  <c r="AC51" i="13" s="1"/>
  <c r="AD51" i="13"/>
  <c r="AE51" i="13"/>
  <c r="AF51" i="13"/>
  <c r="AB52" i="13"/>
  <c r="AA52" i="13" s="1"/>
  <c r="AD52" i="13"/>
  <c r="AE52" i="13"/>
  <c r="AF52" i="13"/>
  <c r="AC52" i="13" l="1"/>
  <c r="AA51" i="13"/>
  <c r="AC48" i="13"/>
  <c r="AA47" i="13"/>
  <c r="AC44" i="13"/>
  <c r="AA43" i="13"/>
  <c r="AC40" i="13"/>
  <c r="AA39" i="13"/>
  <c r="AC36" i="13"/>
  <c r="AA35" i="13"/>
  <c r="AC49" i="13"/>
  <c r="AC45" i="13"/>
  <c r="AC41" i="13"/>
  <c r="AC37" i="13"/>
  <c r="AC50" i="13"/>
  <c r="AC46" i="13"/>
  <c r="AC42" i="13"/>
  <c r="AC38" i="13"/>
  <c r="AC34" i="13"/>
  <c r="E31" i="1" l="1"/>
  <c r="E32" i="1" s="1"/>
  <c r="AF33" i="13" l="1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AF6" i="13"/>
  <c r="AF5" i="13"/>
  <c r="AF4" i="13"/>
  <c r="AF3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AE5" i="13"/>
  <c r="AE4" i="13"/>
  <c r="AE3" i="13"/>
  <c r="AD33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3" i="13"/>
  <c r="AB33" i="13"/>
  <c r="AC33" i="13" s="1"/>
  <c r="AB32" i="13"/>
  <c r="AA32" i="13" s="1"/>
  <c r="AB31" i="13"/>
  <c r="AC31" i="13" s="1"/>
  <c r="AB30" i="13"/>
  <c r="AC30" i="13" s="1"/>
  <c r="AB29" i="13"/>
  <c r="AC29" i="13" s="1"/>
  <c r="AB28" i="13"/>
  <c r="AA28" i="13" s="1"/>
  <c r="AB27" i="13"/>
  <c r="AC27" i="13" s="1"/>
  <c r="AB26" i="13"/>
  <c r="AC26" i="13" s="1"/>
  <c r="AB25" i="13"/>
  <c r="AC25" i="13" s="1"/>
  <c r="AB24" i="13"/>
  <c r="AA24" i="13" s="1"/>
  <c r="AB23" i="13"/>
  <c r="AC23" i="13" s="1"/>
  <c r="AB22" i="13"/>
  <c r="AC22" i="13" s="1"/>
  <c r="AB21" i="13"/>
  <c r="AC21" i="13" s="1"/>
  <c r="AB20" i="13"/>
  <c r="AA20" i="13" s="1"/>
  <c r="AB19" i="13"/>
  <c r="AC19" i="13" s="1"/>
  <c r="AB18" i="13"/>
  <c r="AC18" i="13" s="1"/>
  <c r="AB17" i="13"/>
  <c r="AC17" i="13" s="1"/>
  <c r="AB16" i="13"/>
  <c r="AA16" i="13" s="1"/>
  <c r="AB15" i="13"/>
  <c r="AC15" i="13" s="1"/>
  <c r="AB14" i="13"/>
  <c r="AC14" i="13" s="1"/>
  <c r="AB13" i="13"/>
  <c r="AC13" i="13" s="1"/>
  <c r="AB12" i="13"/>
  <c r="AA12" i="13" s="1"/>
  <c r="AB11" i="13"/>
  <c r="AC11" i="13" s="1"/>
  <c r="AB10" i="13"/>
  <c r="AC10" i="13" s="1"/>
  <c r="AB9" i="13"/>
  <c r="AC9" i="13" s="1"/>
  <c r="AB8" i="13"/>
  <c r="AA8" i="13" s="1"/>
  <c r="AB7" i="13"/>
  <c r="AC7" i="13" s="1"/>
  <c r="AB6" i="13"/>
  <c r="AC6" i="13" s="1"/>
  <c r="AB5" i="13"/>
  <c r="AC5" i="13" s="1"/>
  <c r="AB4" i="13"/>
  <c r="AA4" i="13" s="1"/>
  <c r="AB3" i="13"/>
  <c r="AC3" i="13" s="1"/>
  <c r="AA3" i="13" l="1"/>
  <c r="AC4" i="13"/>
  <c r="AA7" i="13"/>
  <c r="AC8" i="13"/>
  <c r="AA11" i="13"/>
  <c r="AC12" i="13"/>
  <c r="AA15" i="13"/>
  <c r="AC16" i="13"/>
  <c r="AA19" i="13"/>
  <c r="AC20" i="13"/>
  <c r="AA23" i="13"/>
  <c r="AC24" i="13"/>
  <c r="AA27" i="13"/>
  <c r="AC28" i="13"/>
  <c r="AA31" i="13"/>
  <c r="AC32" i="13"/>
  <c r="AA6" i="13"/>
  <c r="AA10" i="13"/>
  <c r="AA14" i="13"/>
  <c r="AA18" i="13"/>
  <c r="AA22" i="13"/>
  <c r="AA26" i="13"/>
  <c r="AA30" i="13"/>
  <c r="AA5" i="13"/>
  <c r="AA9" i="13"/>
  <c r="AA13" i="13"/>
  <c r="AA17" i="13"/>
  <c r="AA21" i="13"/>
  <c r="AA25" i="13"/>
  <c r="AA29" i="13"/>
  <c r="AA33" i="13"/>
  <c r="D31" i="1" l="1"/>
  <c r="D32" i="1" s="1"/>
</calcChain>
</file>

<file path=xl/sharedStrings.xml><?xml version="1.0" encoding="utf-8"?>
<sst xmlns="http://schemas.openxmlformats.org/spreadsheetml/2006/main" count="471" uniqueCount="170">
  <si>
    <t>Volume</t>
  </si>
  <si>
    <t>Data de Emissão</t>
  </si>
  <si>
    <t>Data de Vencimento</t>
  </si>
  <si>
    <t>Remuneração do Papel</t>
  </si>
  <si>
    <t>Índice de Atualização</t>
  </si>
  <si>
    <t>PU Emissão</t>
  </si>
  <si>
    <t>Qtde Emitida</t>
  </si>
  <si>
    <t>Qtde Integralizada</t>
  </si>
  <si>
    <t>Subordinação</t>
  </si>
  <si>
    <t>Código CETIP</t>
  </si>
  <si>
    <t>Total</t>
  </si>
  <si>
    <t>Amortização Total</t>
  </si>
  <si>
    <t>Amortização do mês (a)</t>
  </si>
  <si>
    <t>Juros do mês (b)</t>
  </si>
  <si>
    <t>Amortização Extraordinária (c)</t>
  </si>
  <si>
    <t>PMT (a+b+c)</t>
  </si>
  <si>
    <t>Unitário</t>
  </si>
  <si>
    <t>Amortização Extraordinária</t>
  </si>
  <si>
    <t>Amortização  Ordinária</t>
  </si>
  <si>
    <t>Aplicação Financeira</t>
  </si>
  <si>
    <t>Recursos Livres</t>
  </si>
  <si>
    <t>Fundo de Obra</t>
  </si>
  <si>
    <t>Consolidado</t>
  </si>
  <si>
    <t>MOVIMENTAÇÕES</t>
  </si>
  <si>
    <t>Total  - Saldo Inicial</t>
  </si>
  <si>
    <t>(+) Liquidação</t>
  </si>
  <si>
    <t>(-) Despesas</t>
  </si>
  <si>
    <t>(-) Amortização Extraordinária</t>
  </si>
  <si>
    <t>(-) Liberação para Obra</t>
  </si>
  <si>
    <t>(-) Liberação de Fundo de Liquidez</t>
  </si>
  <si>
    <t>Total - Saldo Final</t>
  </si>
  <si>
    <t>PMT</t>
  </si>
  <si>
    <t>Despesas Recorrentes</t>
  </si>
  <si>
    <t>Não se aplica</t>
  </si>
  <si>
    <t>Emissor</t>
  </si>
  <si>
    <t>Agente Fiduciário</t>
  </si>
  <si>
    <t>CANAL COMPANHIA DE SECURITIZACAO</t>
  </si>
  <si>
    <t>Data</t>
  </si>
  <si>
    <t xml:space="preserve">Fundo de Despesas Extraordinárias </t>
  </si>
  <si>
    <t>Fundo de Despesas Recorrentes</t>
  </si>
  <si>
    <t>(+) Recebimento da Cedente (Aporte)</t>
  </si>
  <si>
    <t>Covernants</t>
  </si>
  <si>
    <t>n/a</t>
  </si>
  <si>
    <t>DETALHAMENTO DAS AMORTIZAÇÕES</t>
  </si>
  <si>
    <t>SALDO DE CONTA E APLICAÇÕES VINCULADAS</t>
  </si>
  <si>
    <t xml:space="preserve">AGENDA DE EVENTOS </t>
  </si>
  <si>
    <t>Próximos pagamentos</t>
  </si>
  <si>
    <t>CONDOMÍNIO GO BARRA FUNDA</t>
  </si>
  <si>
    <t>Nome</t>
  </si>
  <si>
    <t>ALAN KARDEC FAVORETTO</t>
  </si>
  <si>
    <t>ANTONIO ALVES DA SILVA JUNIOR</t>
  </si>
  <si>
    <t>DANIEL PALMIERO MUZARANHA</t>
  </si>
  <si>
    <t>DARIO DANIEL JUNUSZEVSKI</t>
  </si>
  <si>
    <t>DENYS ROCCO BRITO</t>
  </si>
  <si>
    <t>EDILSON BARBOSA DE OLIVEIRA</t>
  </si>
  <si>
    <t>ENRICO MASELLA</t>
  </si>
  <si>
    <t>GIOVANNA ZEGLIO LUCCHESI</t>
  </si>
  <si>
    <t>GUILHERME ALVES DE MACEDO</t>
  </si>
  <si>
    <t>GUILHERME SANTOS BORDERES</t>
  </si>
  <si>
    <t>JOSÉ EDUARDO NOGUEIRA</t>
  </si>
  <si>
    <t>LEANDRO APARECIDO GALINARO</t>
  </si>
  <si>
    <t>LUCIANA GUIRICO</t>
  </si>
  <si>
    <t>LUCIVALDO DA SILVA CARDOSO</t>
  </si>
  <si>
    <t>LUIZ ANTONIO FRANZINI JUNIOR</t>
  </si>
  <si>
    <t>MARCIA MELLO COSTA DE LIBERAL</t>
  </si>
  <si>
    <t>MARIA LEOPOLDINA DA SILVA SANTOS</t>
  </si>
  <si>
    <t>MAYKON RODRIGUES BARBOSA</t>
  </si>
  <si>
    <t>MILTON CESAR DE PAULA</t>
  </si>
  <si>
    <t>NAIARA HELOIZE DE ALMEIDA MARSIGLIO</t>
  </si>
  <si>
    <t>NATALIA NIGRO DE SA</t>
  </si>
  <si>
    <t>NEIZA ALEJANDRA SALAZAR PORTUGAL</t>
  </si>
  <si>
    <t>NESTOR RENE SALAZAR PORTUGAL</t>
  </si>
  <si>
    <t>RADAMEZ DANILO BEZERRA DA SILVA</t>
  </si>
  <si>
    <t>RICARDO DA SILVA</t>
  </si>
  <si>
    <t>RODRIGO ALMEIDA MISSÃO</t>
  </si>
  <si>
    <t>RODRIGO GABRIEL MANSOR</t>
  </si>
  <si>
    <t>ROGERIO PAIVA</t>
  </si>
  <si>
    <t>ROGERIO SANTOS ALMEIDA</t>
  </si>
  <si>
    <t>SAFIRA LIMA DA SILVA</t>
  </si>
  <si>
    <t>SERGIO DE MIRANDA</t>
  </si>
  <si>
    <t>SERGIO DE SOUZA CAMPOS</t>
  </si>
  <si>
    <t>SILAS ALEXANDRE DOS SANTOS</t>
  </si>
  <si>
    <t>TEISA BUSTAMANTE MAGLIONI</t>
  </si>
  <si>
    <t>VIRGÍLIO SILVA LIMA</t>
  </si>
  <si>
    <t>WALTER MOURAO JUNIOR</t>
  </si>
  <si>
    <t>Bloco</t>
  </si>
  <si>
    <t>Unidade</t>
  </si>
  <si>
    <t>Parcela</t>
  </si>
  <si>
    <t>1 - Anual</t>
  </si>
  <si>
    <t>1 - Mensal</t>
  </si>
  <si>
    <t>Status</t>
  </si>
  <si>
    <t>Quantidade de dias</t>
  </si>
  <si>
    <t>Período</t>
  </si>
  <si>
    <t>8 - Mensal</t>
  </si>
  <si>
    <t>Ana Aparecida de Oliveira</t>
  </si>
  <si>
    <t>4 - Mensal</t>
  </si>
  <si>
    <t>5 - Mensal</t>
  </si>
  <si>
    <t>6 - Mensal</t>
  </si>
  <si>
    <t>2 - Mensal</t>
  </si>
  <si>
    <t>9 - Mensal</t>
  </si>
  <si>
    <t>Mario Granado Gonçalves Neto</t>
  </si>
  <si>
    <t>7 - Mensal</t>
  </si>
  <si>
    <t>3 - Mensal</t>
  </si>
  <si>
    <t>Radamez Danilo Bezerra da Silva</t>
  </si>
  <si>
    <t>Chave Data Vencimento</t>
  </si>
  <si>
    <t>Chave Data Pagamento</t>
  </si>
  <si>
    <t>Valor Recebido</t>
  </si>
  <si>
    <t>RODRIGO DE SOUSA PELISSARI</t>
  </si>
  <si>
    <t>CELSO MACIEL NUNES</t>
  </si>
  <si>
    <t>ID Parcela</t>
  </si>
  <si>
    <t>Operação</t>
  </si>
  <si>
    <t>Company Code</t>
  </si>
  <si>
    <t>CodigoSPE_PEP</t>
  </si>
  <si>
    <t>Projeto</t>
  </si>
  <si>
    <t>Dt. Vencto</t>
  </si>
  <si>
    <t>Dt. Crédito</t>
  </si>
  <si>
    <t>Dt. Pagto Boleto</t>
  </si>
  <si>
    <t>Vlr. Original</t>
  </si>
  <si>
    <t>Vlr. Cobrado</t>
  </si>
  <si>
    <t>Vlr. Corrigido</t>
  </si>
  <si>
    <t>Vlr. Corrigido Anterior</t>
  </si>
  <si>
    <t>Diferença de Correção</t>
  </si>
  <si>
    <t>Vlr. Pago</t>
  </si>
  <si>
    <t>Evento</t>
  </si>
  <si>
    <t>Banco</t>
  </si>
  <si>
    <t>Agencia</t>
  </si>
  <si>
    <t>Conta</t>
  </si>
  <si>
    <t>Digito</t>
  </si>
  <si>
    <t>CRI Arquiplan II</t>
  </si>
  <si>
    <t>.</t>
  </si>
  <si>
    <t>COBRANÇA</t>
  </si>
  <si>
    <t>ITAU BBA</t>
  </si>
  <si>
    <t>10 - Mensal</t>
  </si>
  <si>
    <t>1 - Entrada</t>
  </si>
  <si>
    <t>1 - Financiamento</t>
  </si>
  <si>
    <t>Daniel Palmiero Muzaranha</t>
  </si>
  <si>
    <t>Guilherme Santos Borderes</t>
  </si>
  <si>
    <t>(-) Liberação do Fundo de Despesas Iniciais</t>
  </si>
  <si>
    <t>As informações contidas neste relatório são de caráter exclusivamente informativo, não constituem uma oferta ou recomendação de investimento, não devendo ser utilizadas para a tomada de decisões. Ressalvamos que investimento incluem fatores de liquidez, crédito, mercado, regulamentação específica, entre outros, sendo de exclusiva responsabilidade do investidor a decisão de realizar um investimento. Ao investidor é recomendada a leitura cuidadosa do documento, É proibida a utilização, cópia ou divulgação não autorizada das informações.</t>
  </si>
  <si>
    <t>Código ISIN</t>
  </si>
  <si>
    <t>Saldos Finais em</t>
  </si>
  <si>
    <t xml:space="preserve">Saldo Devedor Após Pagamento </t>
  </si>
  <si>
    <t>Fundo Reserva</t>
  </si>
  <si>
    <t>Fundo de Despesas Iniciais</t>
  </si>
  <si>
    <t>(+) Recebimento da Cedente (Repasse)</t>
  </si>
  <si>
    <t xml:space="preserve">(+) Rentabilidade liquida da Aplicação </t>
  </si>
  <si>
    <t>(+) Integralização</t>
  </si>
  <si>
    <t>OBS: Notas Explicativas na Página 2</t>
  </si>
  <si>
    <t>Fundos</t>
  </si>
  <si>
    <t>Fundo de Despesas</t>
  </si>
  <si>
    <t>(a) Saldo</t>
  </si>
  <si>
    <t>(b) Valor Mínimo do Fundo</t>
  </si>
  <si>
    <t>Situação do Fundo</t>
  </si>
  <si>
    <t>CRI 1º Série</t>
  </si>
  <si>
    <t>CRI 2º Série</t>
  </si>
  <si>
    <t>CRA02300T61</t>
  </si>
  <si>
    <t>CRA02300T62</t>
  </si>
  <si>
    <t xml:space="preserve"> PENTAGONO S.A</t>
  </si>
  <si>
    <t>DI</t>
  </si>
  <si>
    <t>BRCASCCRA0P4</t>
  </si>
  <si>
    <t xml:space="preserve"> BRCASCCRA0Q2</t>
  </si>
  <si>
    <t>Saldo Devedor Antes do Pagamento - 19/12/2023</t>
  </si>
  <si>
    <t>Conta do Patrimônio Separado (3100/ 45067-9)</t>
  </si>
  <si>
    <t>(-) Liberação CRA</t>
  </si>
  <si>
    <t>(-) Pagamento do CRA</t>
  </si>
  <si>
    <t>DEMONSTRATIVO DE PAGAMENTO DO CRA</t>
  </si>
  <si>
    <t>Relatório Mensal da 1º e 2º Séries da 63ª Emissão - CRA JUMASA</t>
  </si>
  <si>
    <t>Fundo de Reserva</t>
  </si>
  <si>
    <t>1 serie</t>
  </si>
  <si>
    <t>2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</si>
</sst>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mmmm&quot; de &quot;yyyy"/>
    <numFmt numFmtId="166" formatCode="[$R$-416]\ #,##0.00;\-[$R$-416]\ #,##0.00"/>
    <numFmt numFmtId="167" formatCode="&quot;R$&quot;\ #,##0.00"/>
    <numFmt numFmtId="168" formatCode="[$-416]mmm\-yy;@"/>
    <numFmt numFmtId="169" formatCode="&quot;R$&quot;\ #,##0.000000"/>
    <numFmt numFmtId="170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aleway Light"/>
    </font>
    <font>
      <b/>
      <sz val="14"/>
      <color theme="1"/>
      <name val="Raleway Light"/>
    </font>
    <font>
      <sz val="8"/>
      <color theme="0" tint="-0.499984740745262"/>
      <name val="Raleway Light"/>
    </font>
    <font>
      <sz val="8"/>
      <color theme="1"/>
      <name val="Raleway Light"/>
    </font>
    <font>
      <b/>
      <sz val="7"/>
      <color rgb="FF333333"/>
      <name val="Raleway Light"/>
    </font>
    <font>
      <b/>
      <sz val="11"/>
      <color theme="1"/>
      <name val="Raleway Light"/>
    </font>
    <font>
      <sz val="9"/>
      <color theme="1"/>
      <name val="Raleway Light"/>
    </font>
    <font>
      <b/>
      <sz val="16"/>
      <color theme="1"/>
      <name val=" raleway ligth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6" tint="-0.249977111117893"/>
      <name val="Raleway Light"/>
    </font>
    <font>
      <b/>
      <sz val="11"/>
      <color theme="6" tint="-0.249977111117893"/>
      <name val="Raleway Light"/>
    </font>
    <font>
      <sz val="10"/>
      <name val="Arial"/>
      <family val="2"/>
    </font>
    <font>
      <b/>
      <sz val="11"/>
      <name val="Raleway Light"/>
    </font>
    <font>
      <sz val="11"/>
      <color theme="0"/>
      <name val="Raleway Light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0" borderId="0"/>
  </cellStyleXfs>
  <cellXfs count="7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4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0" fontId="2" fillId="0" borderId="0" xfId="2" applyNumberFormat="1" applyFont="1" applyAlignment="1">
      <alignment horizontal="right"/>
    </xf>
    <xf numFmtId="9" fontId="2" fillId="0" borderId="0" xfId="2" applyFont="1" applyAlignment="1">
      <alignment horizontal="right"/>
    </xf>
    <xf numFmtId="167" fontId="2" fillId="0" borderId="0" xfId="4" applyNumberFormat="1" applyFont="1"/>
    <xf numFmtId="167" fontId="2" fillId="0" borderId="0" xfId="1" applyNumberFormat="1" applyFont="1"/>
    <xf numFmtId="10" fontId="2" fillId="0" borderId="0" xfId="2" applyNumberFormat="1" applyFont="1"/>
    <xf numFmtId="169" fontId="2" fillId="0" borderId="0" xfId="1" applyNumberFormat="1" applyFont="1"/>
    <xf numFmtId="164" fontId="2" fillId="0" borderId="0" xfId="0" applyNumberFormat="1" applyFont="1"/>
    <xf numFmtId="10" fontId="2" fillId="0" borderId="0" xfId="0" applyNumberFormat="1" applyFont="1"/>
    <xf numFmtId="166" fontId="2" fillId="0" borderId="0" xfId="4" applyNumberFormat="1" applyFont="1"/>
    <xf numFmtId="0" fontId="5" fillId="0" borderId="0" xfId="0" applyFont="1"/>
    <xf numFmtId="4" fontId="6" fillId="0" borderId="0" xfId="0" applyNumberFormat="1" applyFont="1"/>
    <xf numFmtId="10" fontId="2" fillId="0" borderId="0" xfId="0" applyNumberFormat="1" applyFont="1" applyAlignment="1">
      <alignment horizontal="left" indent="2"/>
    </xf>
    <xf numFmtId="166" fontId="2" fillId="0" borderId="0" xfId="4" quotePrefix="1" applyNumberFormat="1" applyFont="1"/>
    <xf numFmtId="0" fontId="2" fillId="0" borderId="0" xfId="0" applyFont="1" applyAlignment="1">
      <alignment horizontal="left" indent="2"/>
    </xf>
    <xf numFmtId="43" fontId="2" fillId="0" borderId="0" xfId="1" applyFont="1"/>
    <xf numFmtId="43" fontId="2" fillId="0" borderId="0" xfId="0" applyNumberFormat="1" applyFont="1"/>
    <xf numFmtId="168" fontId="2" fillId="0" borderId="0" xfId="1" applyNumberFormat="1" applyFont="1"/>
    <xf numFmtId="4" fontId="2" fillId="0" borderId="0" xfId="0" applyNumberFormat="1" applyFont="1"/>
    <xf numFmtId="0" fontId="8" fillId="0" borderId="0" xfId="0" quotePrefix="1" applyFont="1" applyAlignment="1">
      <alignment horizontal="left" indent="1"/>
    </xf>
    <xf numFmtId="0" fontId="8" fillId="0" borderId="0" xfId="0" quotePrefix="1" applyFont="1"/>
    <xf numFmtId="0" fontId="2" fillId="0" borderId="0" xfId="0" applyFont="1" applyAlignment="1">
      <alignment wrapText="1"/>
    </xf>
    <xf numFmtId="7" fontId="2" fillId="0" borderId="0" xfId="4" applyNumberFormat="1" applyFont="1"/>
    <xf numFmtId="0" fontId="0" fillId="0" borderId="0" xfId="0" applyAlignment="1">
      <alignment horizontal="center" vertical="center"/>
    </xf>
    <xf numFmtId="43" fontId="0" fillId="0" borderId="0" xfId="1" applyFont="1"/>
    <xf numFmtId="14" fontId="0" fillId="0" borderId="0" xfId="0" applyNumberFormat="1" applyAlignment="1">
      <alignment vertical="center"/>
    </xf>
    <xf numFmtId="0" fontId="26" fillId="35" borderId="15" xfId="0" applyFont="1" applyFill="1" applyBorder="1" applyAlignment="1">
      <alignment horizontal="center" vertical="center"/>
    </xf>
    <xf numFmtId="7" fontId="2" fillId="0" borderId="0" xfId="0" applyNumberFormat="1" applyFont="1"/>
    <xf numFmtId="0" fontId="26" fillId="34" borderId="15" xfId="0" applyFont="1" applyFill="1" applyBorder="1" applyAlignment="1">
      <alignment horizontal="center" vertical="center"/>
    </xf>
    <xf numFmtId="166" fontId="2" fillId="0" borderId="0" xfId="0" applyNumberFormat="1" applyFont="1"/>
    <xf numFmtId="43" fontId="27" fillId="0" borderId="0" xfId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3" fontId="0" fillId="0" borderId="0" xfId="0" applyNumberFormat="1"/>
    <xf numFmtId="0" fontId="28" fillId="36" borderId="0" xfId="0" applyFont="1" applyFill="1"/>
    <xf numFmtId="0" fontId="28" fillId="0" borderId="0" xfId="0" applyFont="1"/>
    <xf numFmtId="167" fontId="28" fillId="0" borderId="0" xfId="1" applyNumberFormat="1" applyFont="1" applyAlignment="1">
      <alignment horizontal="right" vertical="center"/>
    </xf>
    <xf numFmtId="167" fontId="28" fillId="36" borderId="0" xfId="1" applyNumberFormat="1" applyFont="1" applyFill="1" applyAlignment="1">
      <alignment horizontal="right" vertical="center"/>
    </xf>
    <xf numFmtId="0" fontId="29" fillId="0" borderId="4" xfId="0" applyFont="1" applyBorder="1"/>
    <xf numFmtId="0" fontId="7" fillId="0" borderId="4" xfId="0" applyFont="1" applyBorder="1"/>
    <xf numFmtId="10" fontId="29" fillId="0" borderId="4" xfId="2" applyNumberFormat="1" applyFont="1" applyBorder="1"/>
    <xf numFmtId="167" fontId="31" fillId="37" borderId="4" xfId="47" applyNumberFormat="1" applyFont="1" applyFill="1" applyBorder="1" applyAlignment="1">
      <alignment horizontal="center"/>
    </xf>
    <xf numFmtId="0" fontId="32" fillId="0" borderId="0" xfId="0" applyFont="1"/>
    <xf numFmtId="14" fontId="0" fillId="0" borderId="0" xfId="1" applyNumberFormat="1" applyFont="1"/>
    <xf numFmtId="43" fontId="0" fillId="0" borderId="0" xfId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8" fontId="7" fillId="0" borderId="16" xfId="0" applyNumberFormat="1" applyFont="1" applyBorder="1" applyAlignment="1">
      <alignment horizontal="center"/>
    </xf>
    <xf numFmtId="166" fontId="2" fillId="0" borderId="0" xfId="4" applyNumberFormat="1" applyFont="1" applyFill="1"/>
    <xf numFmtId="7" fontId="2" fillId="0" borderId="0" xfId="4" applyNumberFormat="1" applyFont="1" applyFill="1"/>
    <xf numFmtId="43" fontId="2" fillId="0" borderId="0" xfId="1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14" fontId="2" fillId="0" borderId="0" xfId="0" applyNumberFormat="1" applyFont="1" applyAlignment="1">
      <alignment horizontal="right"/>
    </xf>
  </cellXfs>
  <cellStyles count="48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Moeda" xfId="4" builtinId="4"/>
    <cellStyle name="Neutro" xfId="13" builtinId="28" customBuiltin="1"/>
    <cellStyle name="Normal" xfId="0" builtinId="0"/>
    <cellStyle name="Normal 2" xfId="3" xr:uid="{EFBF0064-F931-485A-B19F-2119E1747ACE}"/>
    <cellStyle name="Normal 2 2 2" xfId="47" xr:uid="{2AF0BCCF-5EF7-409F-8E6D-5329FD15E735}"/>
    <cellStyle name="Nota" xfId="20" builtinId="10" customBuiltin="1"/>
    <cellStyle name="Porcentagem" xfId="2" builtinId="5"/>
    <cellStyle name="Ruim" xfId="12" builtinId="27" customBuiltin="1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2" xfId="5" xr:uid="{C86D1A41-2951-470C-854B-C4E0BF5EE6C5}"/>
  </cellStyles>
  <dxfs count="8"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theme="5" tint="-0.24994659260841701"/>
      </font>
    </dxf>
  </dxfs>
  <tableStyles count="1" defaultTableStyle="TableStyleMedium2" defaultPivotStyle="PivotStyleLight16">
    <tableStyle name="Invisible" pivot="0" table="0" count="0" xr9:uid="{A4234EDC-40F5-4235-BD7C-2BC4DBFDD5BC}"/>
  </tableStyles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2603876</xdr:colOff>
      <xdr:row>168</xdr:row>
      <xdr:rowOff>96210</xdr:rowOff>
    </xdr:from>
    <xdr:to>
      <xdr:col>5</xdr:col>
      <xdr:colOff>491428</xdr:colOff>
      <xdr:row>236</xdr:row>
      <xdr:rowOff>158742</xdr:rowOff>
    </xdr:to>
    <xdr:pic>
      <xdr:nvPicPr>
        <xdr:cNvPr id="27" name="WordPictureWatermark414734923">
          <a:extLst>
            <a:ext uri="{FF2B5EF4-FFF2-40B4-BE49-F238E27FC236}">
              <a16:creationId xmlns:a16="http://schemas.microsoft.com/office/drawing/2014/main" id="{9EE75CF2-8592-456C-95A2-8775C044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323" y="38266394"/>
          <a:ext cx="6510184" cy="1574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300355</xdr:colOff>
      <xdr:row>81</xdr:row>
      <xdr:rowOff>242641</xdr:rowOff>
    </xdr:from>
    <xdr:to>
      <xdr:col>6</xdr:col>
      <xdr:colOff>677569</xdr:colOff>
      <xdr:row>153</xdr:row>
      <xdr:rowOff>226098</xdr:rowOff>
    </xdr:to>
    <xdr:pic>
      <xdr:nvPicPr>
        <xdr:cNvPr id="26" name="WordPictureWatermark414734923">
          <a:extLst>
            <a:ext uri="{FF2B5EF4-FFF2-40B4-BE49-F238E27FC236}">
              <a16:creationId xmlns:a16="http://schemas.microsoft.com/office/drawing/2014/main" id="{C317F6D9-46D9-4117-BEA6-F0FF6D61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3655" y="18082966"/>
          <a:ext cx="6454164" cy="16547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134516</xdr:colOff>
      <xdr:row>8</xdr:row>
      <xdr:rowOff>145745</xdr:rowOff>
    </xdr:from>
    <xdr:to>
      <xdr:col>6</xdr:col>
      <xdr:colOff>697167</xdr:colOff>
      <xdr:row>78</xdr:row>
      <xdr:rowOff>31456</xdr:rowOff>
    </xdr:to>
    <xdr:pic>
      <xdr:nvPicPr>
        <xdr:cNvPr id="19" name="WordPictureWatermark414734923">
          <a:extLst>
            <a:ext uri="{FF2B5EF4-FFF2-40B4-BE49-F238E27FC236}">
              <a16:creationId xmlns:a16="http://schemas.microsoft.com/office/drawing/2014/main" id="{CCE5ECEF-764A-417D-ABFD-0C3DCC94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805" y="1920403"/>
          <a:ext cx="6638599" cy="1542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21980</xdr:colOff>
      <xdr:row>0</xdr:row>
      <xdr:rowOff>0</xdr:rowOff>
    </xdr:from>
    <xdr:to>
      <xdr:col>1</xdr:col>
      <xdr:colOff>2098356</xdr:colOff>
      <xdr:row>3</xdr:row>
      <xdr:rowOff>230605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6D219A9-5151-44DE-A984-476CEAC17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01" t="16539" b="20608"/>
        <a:stretch/>
      </xdr:blipFill>
      <xdr:spPr>
        <a:xfrm>
          <a:off x="192427" y="182478"/>
          <a:ext cx="2076376" cy="975761"/>
        </a:xfrm>
        <a:prstGeom prst="rect">
          <a:avLst/>
        </a:prstGeom>
      </xdr:spPr>
    </xdr:pic>
    <xdr:clientData/>
  </xdr:twoCellAnchor>
  <xdr:twoCellAnchor editAs="oneCell">
    <xdr:from>
      <xdr:col>1</xdr:col>
      <xdr:colOff>94868</xdr:colOff>
      <xdr:row>78</xdr:row>
      <xdr:rowOff>70184</xdr:rowOff>
    </xdr:from>
    <xdr:to>
      <xdr:col>1</xdr:col>
      <xdr:colOff>2174762</xdr:colOff>
      <xdr:row>81</xdr:row>
      <xdr:rowOff>265371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EDF327C1-1935-4632-8D66-C118DB36B9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753" t="16539" b="20608"/>
        <a:stretch/>
      </xdr:blipFill>
      <xdr:spPr>
        <a:xfrm>
          <a:off x="265315" y="17395658"/>
          <a:ext cx="2079894" cy="887003"/>
        </a:xfrm>
        <a:prstGeom prst="rect">
          <a:avLst/>
        </a:prstGeom>
      </xdr:spPr>
    </xdr:pic>
    <xdr:clientData/>
  </xdr:twoCellAnchor>
  <xdr:twoCellAnchor editAs="absolute">
    <xdr:from>
      <xdr:col>1</xdr:col>
      <xdr:colOff>2740957</xdr:colOff>
      <xdr:row>246</xdr:row>
      <xdr:rowOff>82796</xdr:rowOff>
    </xdr:from>
    <xdr:to>
      <xdr:col>5</xdr:col>
      <xdr:colOff>623495</xdr:colOff>
      <xdr:row>314</xdr:row>
      <xdr:rowOff>112840</xdr:rowOff>
    </xdr:to>
    <xdr:pic>
      <xdr:nvPicPr>
        <xdr:cNvPr id="5" name="WordPictureWatermark414734923">
          <a:extLst>
            <a:ext uri="{FF2B5EF4-FFF2-40B4-BE49-F238E27FC236}">
              <a16:creationId xmlns:a16="http://schemas.microsoft.com/office/drawing/2014/main" id="{45774CF4-0071-4537-AB0A-B81F6569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1404" y="56201289"/>
          <a:ext cx="6505170" cy="1570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2933960</xdr:colOff>
      <xdr:row>326</xdr:row>
      <xdr:rowOff>192518</xdr:rowOff>
    </xdr:from>
    <xdr:to>
      <xdr:col>5</xdr:col>
      <xdr:colOff>816498</xdr:colOff>
      <xdr:row>394</xdr:row>
      <xdr:rowOff>214192</xdr:rowOff>
    </xdr:to>
    <xdr:pic>
      <xdr:nvPicPr>
        <xdr:cNvPr id="6" name="WordPictureWatermark414734923">
          <a:extLst>
            <a:ext uri="{FF2B5EF4-FFF2-40B4-BE49-F238E27FC236}">
              <a16:creationId xmlns:a16="http://schemas.microsoft.com/office/drawing/2014/main" id="{152E4274-A662-45AD-940F-6632B773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407" y="74797833"/>
          <a:ext cx="6505170" cy="1570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ados/Documentos%20Partilhados/SECURITIZADORA/01.%20Opera&#231;&#245;es/0%20-%20PUs/Base_Indic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I"/>
      <sheetName val="IPCA"/>
      <sheetName val="FeriadosAnbima"/>
      <sheetName val="Base_Indice"/>
    </sheetNames>
    <definedNames>
      <definedName name="FERIADO" refersTo="='FeriadosAnbima'!$A$2:$A$937"/>
    </definedNames>
    <sheetDataSet>
      <sheetData sheetId="0" refreshError="1">
        <row r="1">
          <cell r="A1" t="str">
            <v>B3</v>
          </cell>
        </row>
        <row r="2">
          <cell r="A2" t="str">
            <v>DI - Depósito Interfinanceiro - Taxas - DI PRÉ - Over</v>
          </cell>
        </row>
        <row r="4">
          <cell r="A4" t="str">
            <v>De: 01/01/2022 --&gt;  Até: 25/03/2022</v>
          </cell>
        </row>
        <row r="6">
          <cell r="A6" t="str">
            <v>!DI-CETIP (over)</v>
          </cell>
        </row>
        <row r="8">
          <cell r="A8" t="str">
            <v>Observações a respeito de mudança de moeda / volume:</v>
          </cell>
        </row>
        <row r="9">
          <cell r="A9" t="str">
            <v>(1) Anos 1986, 1987 e 1988, volume em Cz$ milhões (Cruzado).</v>
          </cell>
        </row>
        <row r="10">
          <cell r="A10" t="str">
            <v>(2) A partir de 16/01/1989, corte de três zeros no Cruzado, passando a Cruzado Novo. Volume em NCz$ milhões.</v>
          </cell>
        </row>
        <row r="11">
          <cell r="A11" t="str">
            <v>(3) A partir de 15/03/1990, restabelecido o Cruzeiro (Cr$) como moeda nacional. Volume em Cr$ milhões.</v>
          </cell>
        </row>
        <row r="12">
          <cell r="A12" t="str">
            <v>(4) A partir de 01/04/1992, em virtude do crescente volume, o mesmo passa a ser divulgado em Cr$ bilhões.</v>
          </cell>
        </row>
        <row r="13">
          <cell r="A13" t="str">
            <v>(5) Instituído em 02/08/1993, o Cruzeiro Real (CR$) , com corte de três zeros do Cruzeiro; volume em CR$ milhões.</v>
          </cell>
        </row>
        <row r="14">
          <cell r="A14" t="str">
            <v>(6) A partir de 01/11/1993, em virtude do crescimento do volume, o mesmo passa a ser divulgado em CR$ bilhões.</v>
          </cell>
        </row>
        <row r="15">
          <cell r="A15" t="str">
            <v>(7) Em Julho/1994, com a implantação do Plano Real, com divisão de valores financeiros por 2.750,00 passando o volume financeiro a ser registrado em milhares de Reais.</v>
          </cell>
        </row>
        <row r="16">
          <cell r="A16" t="str">
            <v xml:space="preserve">           </v>
          </cell>
        </row>
        <row r="17">
          <cell r="A17" t="str">
            <v>Observações a respeito da formulação da taxa:</v>
          </cell>
        </row>
        <row r="18">
          <cell r="A18" t="str">
            <v>(a) Até 30/06/1989, as taxas dos dias que precediam a fins de semana e feriados eram divididas pelo número de dias destes, de forma a mostrar a taxa over paga pelos dias não úteis.</v>
          </cell>
        </row>
        <row r="19">
          <cell r="A19" t="str">
            <v>(b) Até 31/05/1990, taxas divulgadas ao ano de 360 dias, com expressão linear.</v>
          </cell>
        </row>
        <row r="20">
          <cell r="A20" t="str">
            <v xml:space="preserve"> Entre 01/06/1990 e 31/12/1997, somente taxas diárias expressas linear ao mês.</v>
          </cell>
        </row>
        <row r="21">
          <cell r="A21" t="str">
            <v>(c) A partir de 01/01/1998, taxas médias diárias de DI-Over e de SELIC divulgadas ao ano de 252 dias úteis, com expressão exponencial.</v>
          </cell>
        </row>
        <row r="22">
          <cell r="A22" t="str">
            <v xml:space="preserve">     </v>
          </cell>
        </row>
        <row r="23">
          <cell r="A23" t="str">
            <v>Observações a respeito da amostra / base de cálculo da taxa:</v>
          </cell>
        </row>
        <row r="24">
          <cell r="A24" t="str">
            <v>(I) Até 29/04/1988, somente taxas envolvendo todas as operações de DI Over.</v>
          </cell>
        </row>
        <row r="25">
          <cell r="A25" t="str">
            <v>(II) De 02/05/1988 a 31/05/1990, divisão em Extra-Grupo, Intra-Grupo e Total, sendo o acumulado mensal apenas do Extra-Grupo.</v>
          </cell>
        </row>
        <row r="26">
          <cell r="A26" t="str">
            <v>(III) A partir de 01/06/1990, somente taxas do Extra-Grupo.</v>
          </cell>
        </row>
        <row r="27">
          <cell r="A27" t="str">
            <v>(IV) A partir de 02/01/1991, inclusão de taxas mínimas, máximas e modais, além do desvio padrão.</v>
          </cell>
        </row>
        <row r="28">
          <cell r="A28" t="str">
            <v xml:space="preserve">     </v>
          </cell>
        </row>
        <row r="29">
          <cell r="A29" t="str">
            <v>Observações localizadas:</v>
          </cell>
        </row>
        <row r="30">
          <cell r="A30" t="str">
            <v>(i) De acordo com a lei nº 7.320 de 11/06/1985, revogada posteriormente pela lei nº 8.087 de 29/10/1990, foram comemorados por antecipação, nas segundas-feiras, os feriados que caíram nos demais dias da semana, com exceção dos que ocorreram nos sábados e domingos e os dos dias 1º de janeiro (Confraternização Universal), 7 de setembro (Dia da Independência), 25 de dezembro (Natal) e Sexta-Feira Santa.</v>
          </cell>
        </row>
        <row r="31">
          <cell r="A31" t="str">
            <v>Com base no exposto, durante o período citado pode ocorrer  a inexistência de taxa para dias considerados como úteis (caso de segundas-feiras imediatamente anteriores a feriados, para onde os mesmos foram deslocados) assim como a existência de taxa para dias considerados como não úteis (caso dos feriados ocorridos entre segunda e sexta-feira, com exceção dos casos já citados).</v>
          </cell>
        </row>
        <row r="32">
          <cell r="A32" t="str">
            <v>(ii) Em 23/12/1987, houve também operações diretamente para o dia 28, com cinco dias e um over (saque), com taxa média de 57,66% a.a.</v>
          </cell>
        </row>
        <row r="33">
          <cell r="A33" t="str">
            <v>Em 30/12/1987, houve também operações diretamente para o dia 04/01/1988, com cinco dias e dois over (saques), com taxa média de 94,91 % a.a., referentes aos dias 30 e 31/12/1987, abandonando-se, neste caso, a taxa média do dia 31 (60,08 % a.a.).</v>
          </cell>
        </row>
        <row r="34">
          <cell r="A34" t="str">
            <v>(iii) Em 12/02/1988, houve também operações diretamente para o dia 18, com seis dias e dois over (saques), com taxa média de 115,72 % a.a.</v>
          </cell>
        </row>
        <row r="35">
          <cell r="A35" t="str">
            <v> </v>
          </cell>
        </row>
        <row r="37">
          <cell r="A37" t="str">
            <v>( - ) Dados Insuficientes.</v>
          </cell>
        </row>
        <row r="39">
          <cell r="A39" t="str">
            <v>Data</v>
          </cell>
        </row>
        <row r="40">
          <cell r="A40">
            <v>44564</v>
          </cell>
        </row>
        <row r="41">
          <cell r="A41">
            <v>44565</v>
          </cell>
        </row>
        <row r="42">
          <cell r="A42">
            <v>44566</v>
          </cell>
        </row>
        <row r="43">
          <cell r="A43">
            <v>44567</v>
          </cell>
        </row>
        <row r="44">
          <cell r="A44">
            <v>44568</v>
          </cell>
        </row>
        <row r="45">
          <cell r="A45">
            <v>44571</v>
          </cell>
        </row>
        <row r="46">
          <cell r="A46">
            <v>44572</v>
          </cell>
        </row>
        <row r="47">
          <cell r="A47">
            <v>44573</v>
          </cell>
        </row>
        <row r="48">
          <cell r="A48">
            <v>44574</v>
          </cell>
        </row>
        <row r="49">
          <cell r="A49">
            <v>44575</v>
          </cell>
        </row>
        <row r="50">
          <cell r="A50">
            <v>44578</v>
          </cell>
        </row>
        <row r="51">
          <cell r="A51">
            <v>44579</v>
          </cell>
        </row>
        <row r="52">
          <cell r="A52">
            <v>44580</v>
          </cell>
        </row>
        <row r="53">
          <cell r="A53">
            <v>44581</v>
          </cell>
        </row>
        <row r="54">
          <cell r="A54">
            <v>44582</v>
          </cell>
        </row>
        <row r="55">
          <cell r="A55">
            <v>44585</v>
          </cell>
        </row>
        <row r="56">
          <cell r="A56">
            <v>44586</v>
          </cell>
        </row>
        <row r="57">
          <cell r="A57">
            <v>44587</v>
          </cell>
        </row>
        <row r="58">
          <cell r="A58">
            <v>44588</v>
          </cell>
        </row>
        <row r="59">
          <cell r="A59">
            <v>44589</v>
          </cell>
        </row>
        <row r="60">
          <cell r="A60">
            <v>44592</v>
          </cell>
        </row>
        <row r="61">
          <cell r="A61">
            <v>44593</v>
          </cell>
        </row>
        <row r="62">
          <cell r="A62">
            <v>44594</v>
          </cell>
        </row>
        <row r="63">
          <cell r="A63">
            <v>44595</v>
          </cell>
        </row>
        <row r="64">
          <cell r="A64">
            <v>44596</v>
          </cell>
        </row>
        <row r="65">
          <cell r="A65">
            <v>44599</v>
          </cell>
        </row>
        <row r="66">
          <cell r="A66">
            <v>44600</v>
          </cell>
        </row>
        <row r="67">
          <cell r="A67">
            <v>44601</v>
          </cell>
        </row>
        <row r="68">
          <cell r="A68">
            <v>44602</v>
          </cell>
        </row>
        <row r="69">
          <cell r="A69">
            <v>44603</v>
          </cell>
        </row>
        <row r="70">
          <cell r="A70">
            <v>44606</v>
          </cell>
        </row>
        <row r="71">
          <cell r="A71">
            <v>44607</v>
          </cell>
        </row>
        <row r="72">
          <cell r="A72">
            <v>44608</v>
          </cell>
        </row>
        <row r="73">
          <cell r="A73">
            <v>44609</v>
          </cell>
        </row>
        <row r="74">
          <cell r="A74">
            <v>44610</v>
          </cell>
        </row>
        <row r="75">
          <cell r="A75">
            <v>44613</v>
          </cell>
        </row>
        <row r="76">
          <cell r="A76">
            <v>44614</v>
          </cell>
        </row>
        <row r="77">
          <cell r="A77">
            <v>44615</v>
          </cell>
        </row>
        <row r="78">
          <cell r="A78">
            <v>44616</v>
          </cell>
        </row>
        <row r="79">
          <cell r="A79">
            <v>44617</v>
          </cell>
        </row>
        <row r="80">
          <cell r="A80">
            <v>44622</v>
          </cell>
        </row>
        <row r="81">
          <cell r="A81">
            <v>44623</v>
          </cell>
        </row>
        <row r="82">
          <cell r="A82">
            <v>44624</v>
          </cell>
        </row>
        <row r="83">
          <cell r="A83">
            <v>44627</v>
          </cell>
        </row>
        <row r="84">
          <cell r="A84">
            <v>44628</v>
          </cell>
        </row>
        <row r="85">
          <cell r="A85">
            <v>44629</v>
          </cell>
        </row>
        <row r="86">
          <cell r="A86">
            <v>44630</v>
          </cell>
        </row>
        <row r="87">
          <cell r="A87">
            <v>44631</v>
          </cell>
        </row>
        <row r="88">
          <cell r="A88">
            <v>44634</v>
          </cell>
        </row>
        <row r="89">
          <cell r="A89">
            <v>44635</v>
          </cell>
        </row>
        <row r="90">
          <cell r="A90">
            <v>44636</v>
          </cell>
        </row>
        <row r="91">
          <cell r="A91">
            <v>44637</v>
          </cell>
        </row>
        <row r="92">
          <cell r="A92">
            <v>44638</v>
          </cell>
        </row>
        <row r="93">
          <cell r="A93">
            <v>44641</v>
          </cell>
        </row>
        <row r="94">
          <cell r="A94">
            <v>44642</v>
          </cell>
        </row>
        <row r="95">
          <cell r="A95">
            <v>44643</v>
          </cell>
        </row>
        <row r="96">
          <cell r="A96">
            <v>44644</v>
          </cell>
        </row>
        <row r="97">
          <cell r="A97">
            <v>44645</v>
          </cell>
        </row>
        <row r="98">
          <cell r="A98">
            <v>44648</v>
          </cell>
        </row>
        <row r="99">
          <cell r="A99">
            <v>44649</v>
          </cell>
        </row>
        <row r="100">
          <cell r="A100">
            <v>44650</v>
          </cell>
        </row>
        <row r="101">
          <cell r="A101">
            <v>44651</v>
          </cell>
        </row>
        <row r="102">
          <cell r="A102">
            <v>44652</v>
          </cell>
        </row>
        <row r="103">
          <cell r="A103">
            <v>44655</v>
          </cell>
        </row>
        <row r="104">
          <cell r="A104">
            <v>44656</v>
          </cell>
        </row>
        <row r="105">
          <cell r="A105">
            <v>44657</v>
          </cell>
        </row>
        <row r="106">
          <cell r="A106">
            <v>44658</v>
          </cell>
        </row>
        <row r="107">
          <cell r="A107">
            <v>44659</v>
          </cell>
        </row>
        <row r="108">
          <cell r="A108">
            <v>44662</v>
          </cell>
        </row>
        <row r="109">
          <cell r="A109">
            <v>44663</v>
          </cell>
        </row>
        <row r="110">
          <cell r="A110">
            <v>44664</v>
          </cell>
        </row>
        <row r="111">
          <cell r="A111">
            <v>44665</v>
          </cell>
        </row>
        <row r="112">
          <cell r="A112">
            <v>44669</v>
          </cell>
        </row>
        <row r="113">
          <cell r="A113">
            <v>44670</v>
          </cell>
        </row>
        <row r="114">
          <cell r="A114">
            <v>44671</v>
          </cell>
        </row>
        <row r="115">
          <cell r="A115">
            <v>44673</v>
          </cell>
        </row>
        <row r="116">
          <cell r="A116">
            <v>44676</v>
          </cell>
        </row>
        <row r="117">
          <cell r="A117">
            <v>44677</v>
          </cell>
        </row>
        <row r="118">
          <cell r="A118">
            <v>44678</v>
          </cell>
        </row>
        <row r="119">
          <cell r="A119">
            <v>44679</v>
          </cell>
        </row>
        <row r="120">
          <cell r="A120">
            <v>44680</v>
          </cell>
        </row>
        <row r="121">
          <cell r="A121">
            <v>44683</v>
          </cell>
        </row>
        <row r="122">
          <cell r="A122">
            <v>44684</v>
          </cell>
        </row>
        <row r="123">
          <cell r="A123">
            <v>44685</v>
          </cell>
        </row>
        <row r="124">
          <cell r="A124">
            <v>44686</v>
          </cell>
        </row>
        <row r="125">
          <cell r="A125">
            <v>44687</v>
          </cell>
        </row>
        <row r="126">
          <cell r="A126">
            <v>44690</v>
          </cell>
        </row>
        <row r="127">
          <cell r="A127">
            <v>44691</v>
          </cell>
        </row>
        <row r="128">
          <cell r="A128">
            <v>44692</v>
          </cell>
        </row>
        <row r="129">
          <cell r="A129">
            <v>44693</v>
          </cell>
        </row>
        <row r="130">
          <cell r="A130">
            <v>44694</v>
          </cell>
        </row>
        <row r="131">
          <cell r="A131">
            <v>44697</v>
          </cell>
        </row>
        <row r="132">
          <cell r="A132">
            <v>44698</v>
          </cell>
        </row>
        <row r="133">
          <cell r="A133">
            <v>44699</v>
          </cell>
        </row>
        <row r="134">
          <cell r="A134">
            <v>44700</v>
          </cell>
        </row>
        <row r="135">
          <cell r="A135">
            <v>44701</v>
          </cell>
        </row>
        <row r="136">
          <cell r="A136">
            <v>44704</v>
          </cell>
        </row>
        <row r="137">
          <cell r="A137">
            <v>44705</v>
          </cell>
        </row>
        <row r="138">
          <cell r="A138">
            <v>44706</v>
          </cell>
        </row>
        <row r="139">
          <cell r="A139">
            <v>44707</v>
          </cell>
        </row>
        <row r="140">
          <cell r="A140">
            <v>44708</v>
          </cell>
        </row>
        <row r="141">
          <cell r="A141">
            <v>44711</v>
          </cell>
        </row>
        <row r="142">
          <cell r="A142">
            <v>44712</v>
          </cell>
        </row>
        <row r="143">
          <cell r="A143">
            <v>44713</v>
          </cell>
        </row>
        <row r="144">
          <cell r="A144">
            <v>44714</v>
          </cell>
        </row>
        <row r="145">
          <cell r="A145">
            <v>44715</v>
          </cell>
        </row>
        <row r="146">
          <cell r="A146">
            <v>44718</v>
          </cell>
        </row>
        <row r="147">
          <cell r="A147">
            <v>44719</v>
          </cell>
        </row>
        <row r="148">
          <cell r="A148">
            <v>44720</v>
          </cell>
        </row>
        <row r="149">
          <cell r="A149">
            <v>44721</v>
          </cell>
        </row>
        <row r="150">
          <cell r="A150">
            <v>44722</v>
          </cell>
        </row>
        <row r="151">
          <cell r="A151">
            <v>44725</v>
          </cell>
        </row>
        <row r="152">
          <cell r="A152">
            <v>44726</v>
          </cell>
        </row>
        <row r="153">
          <cell r="A153">
            <v>44727</v>
          </cell>
        </row>
        <row r="154">
          <cell r="A154">
            <v>44729</v>
          </cell>
        </row>
        <row r="155">
          <cell r="A155">
            <v>44732</v>
          </cell>
        </row>
        <row r="156">
          <cell r="A156">
            <v>44733</v>
          </cell>
        </row>
        <row r="157">
          <cell r="A157">
            <v>44734</v>
          </cell>
        </row>
        <row r="158">
          <cell r="A158">
            <v>44735</v>
          </cell>
        </row>
        <row r="159">
          <cell r="A159">
            <v>44736</v>
          </cell>
        </row>
        <row r="160">
          <cell r="A160">
            <v>44739</v>
          </cell>
        </row>
        <row r="161">
          <cell r="A161">
            <v>44740</v>
          </cell>
        </row>
        <row r="162">
          <cell r="A162">
            <v>44741</v>
          </cell>
        </row>
        <row r="163">
          <cell r="A163">
            <v>44742</v>
          </cell>
        </row>
        <row r="164">
          <cell r="A164">
            <v>44743</v>
          </cell>
        </row>
        <row r="165">
          <cell r="A165">
            <v>44746</v>
          </cell>
        </row>
        <row r="166">
          <cell r="A166">
            <v>44747</v>
          </cell>
        </row>
        <row r="167">
          <cell r="A167">
            <v>44748</v>
          </cell>
        </row>
        <row r="168">
          <cell r="A168">
            <v>44749</v>
          </cell>
        </row>
        <row r="169">
          <cell r="A169">
            <v>44750</v>
          </cell>
        </row>
        <row r="170">
          <cell r="A170">
            <v>44753</v>
          </cell>
        </row>
        <row r="171">
          <cell r="A171">
            <v>44754</v>
          </cell>
        </row>
        <row r="172">
          <cell r="A172">
            <v>44755</v>
          </cell>
        </row>
        <row r="173">
          <cell r="A173">
            <v>44756</v>
          </cell>
        </row>
        <row r="174">
          <cell r="A174">
            <v>44757</v>
          </cell>
        </row>
        <row r="175">
          <cell r="A175">
            <v>44760</v>
          </cell>
        </row>
        <row r="176">
          <cell r="A176">
            <v>44761</v>
          </cell>
        </row>
        <row r="177">
          <cell r="A177">
            <v>44762</v>
          </cell>
        </row>
        <row r="178">
          <cell r="A178">
            <v>44763</v>
          </cell>
        </row>
        <row r="179">
          <cell r="A179">
            <v>44764</v>
          </cell>
        </row>
        <row r="180">
          <cell r="A180">
            <v>44767</v>
          </cell>
        </row>
        <row r="181">
          <cell r="A181">
            <v>44768</v>
          </cell>
        </row>
        <row r="182">
          <cell r="A182">
            <v>44769</v>
          </cell>
        </row>
        <row r="183">
          <cell r="A183">
            <v>44770</v>
          </cell>
        </row>
        <row r="184">
          <cell r="A184">
            <v>44771</v>
          </cell>
        </row>
        <row r="185">
          <cell r="A185">
            <v>44774</v>
          </cell>
        </row>
        <row r="186">
          <cell r="A186">
            <v>44775</v>
          </cell>
        </row>
        <row r="187">
          <cell r="A187">
            <v>44776</v>
          </cell>
        </row>
        <row r="188">
          <cell r="A188">
            <v>44777</v>
          </cell>
        </row>
        <row r="189">
          <cell r="A189">
            <v>44778</v>
          </cell>
        </row>
        <row r="190">
          <cell r="A190">
            <v>44781</v>
          </cell>
        </row>
        <row r="191">
          <cell r="A191">
            <v>44782</v>
          </cell>
        </row>
        <row r="192">
          <cell r="A192">
            <v>44783</v>
          </cell>
        </row>
        <row r="193">
          <cell r="A193">
            <v>44784</v>
          </cell>
        </row>
        <row r="194">
          <cell r="A194">
            <v>44785</v>
          </cell>
        </row>
        <row r="195">
          <cell r="A195">
            <v>44788</v>
          </cell>
        </row>
        <row r="196">
          <cell r="A196">
            <v>44789</v>
          </cell>
        </row>
        <row r="197">
          <cell r="A197">
            <v>44790</v>
          </cell>
        </row>
        <row r="198">
          <cell r="A198">
            <v>44791</v>
          </cell>
        </row>
        <row r="199">
          <cell r="A199">
            <v>44792</v>
          </cell>
        </row>
        <row r="200">
          <cell r="A200">
            <v>44795</v>
          </cell>
        </row>
        <row r="201">
          <cell r="A201">
            <v>44796</v>
          </cell>
        </row>
        <row r="202">
          <cell r="A202">
            <v>44797</v>
          </cell>
        </row>
        <row r="203">
          <cell r="A203">
            <v>44798</v>
          </cell>
        </row>
        <row r="204">
          <cell r="A204">
            <v>44799</v>
          </cell>
        </row>
        <row r="205">
          <cell r="A205">
            <v>44802</v>
          </cell>
        </row>
        <row r="206">
          <cell r="A206">
            <v>44803</v>
          </cell>
        </row>
        <row r="207">
          <cell r="A207">
            <v>44804</v>
          </cell>
        </row>
        <row r="208">
          <cell r="A208">
            <v>44805</v>
          </cell>
        </row>
        <row r="209">
          <cell r="A209">
            <v>44806</v>
          </cell>
        </row>
        <row r="210">
          <cell r="A210">
            <v>44809</v>
          </cell>
        </row>
        <row r="211">
          <cell r="A211">
            <v>44810</v>
          </cell>
        </row>
        <row r="212">
          <cell r="A212">
            <v>44812</v>
          </cell>
        </row>
        <row r="213">
          <cell r="A213">
            <v>44813</v>
          </cell>
        </row>
        <row r="214">
          <cell r="A214">
            <v>44816</v>
          </cell>
        </row>
        <row r="215">
          <cell r="A215">
            <v>44817</v>
          </cell>
        </row>
        <row r="216">
          <cell r="A216">
            <v>44818</v>
          </cell>
        </row>
        <row r="217">
          <cell r="A217">
            <v>44819</v>
          </cell>
        </row>
        <row r="218">
          <cell r="A218">
            <v>44820</v>
          </cell>
        </row>
        <row r="219">
          <cell r="A219">
            <v>44823</v>
          </cell>
        </row>
        <row r="220">
          <cell r="A220">
            <v>44824</v>
          </cell>
        </row>
        <row r="221">
          <cell r="A221">
            <v>44825</v>
          </cell>
        </row>
        <row r="222">
          <cell r="A222">
            <v>44826</v>
          </cell>
        </row>
        <row r="223">
          <cell r="A223">
            <v>44827</v>
          </cell>
        </row>
        <row r="224">
          <cell r="A224">
            <v>44830</v>
          </cell>
        </row>
        <row r="225">
          <cell r="A225">
            <v>44831</v>
          </cell>
        </row>
        <row r="226">
          <cell r="A226">
            <v>44832</v>
          </cell>
        </row>
        <row r="227">
          <cell r="A227">
            <v>44833</v>
          </cell>
        </row>
        <row r="228">
          <cell r="A228">
            <v>44834</v>
          </cell>
        </row>
        <row r="229">
          <cell r="A229">
            <v>44837</v>
          </cell>
        </row>
        <row r="230">
          <cell r="A230">
            <v>44838</v>
          </cell>
        </row>
        <row r="231">
          <cell r="A231">
            <v>44839</v>
          </cell>
        </row>
        <row r="232">
          <cell r="A232">
            <v>44840</v>
          </cell>
        </row>
        <row r="233">
          <cell r="A233">
            <v>44841</v>
          </cell>
        </row>
        <row r="234">
          <cell r="A234">
            <v>44844</v>
          </cell>
        </row>
        <row r="235">
          <cell r="A235">
            <v>44845</v>
          </cell>
        </row>
        <row r="236">
          <cell r="A236">
            <v>44847</v>
          </cell>
        </row>
        <row r="237">
          <cell r="A237">
            <v>44848</v>
          </cell>
        </row>
        <row r="238">
          <cell r="A238">
            <v>44851</v>
          </cell>
        </row>
        <row r="239">
          <cell r="A239">
            <v>44852</v>
          </cell>
        </row>
        <row r="240">
          <cell r="A240">
            <v>44853</v>
          </cell>
        </row>
        <row r="241">
          <cell r="A241">
            <v>44854</v>
          </cell>
        </row>
        <row r="242">
          <cell r="A242">
            <v>44855</v>
          </cell>
        </row>
        <row r="243">
          <cell r="A243">
            <v>44858</v>
          </cell>
        </row>
        <row r="244">
          <cell r="A244">
            <v>44859</v>
          </cell>
        </row>
        <row r="245">
          <cell r="A245">
            <v>44860</v>
          </cell>
        </row>
        <row r="246">
          <cell r="A246">
            <v>44861</v>
          </cell>
        </row>
        <row r="247">
          <cell r="A247">
            <v>44862</v>
          </cell>
        </row>
        <row r="248">
          <cell r="A248">
            <v>44865</v>
          </cell>
        </row>
        <row r="249">
          <cell r="A249">
            <v>44866</v>
          </cell>
        </row>
        <row r="250">
          <cell r="A250">
            <v>44868</v>
          </cell>
        </row>
        <row r="251">
          <cell r="A251">
            <v>44869</v>
          </cell>
        </row>
        <row r="252">
          <cell r="A252">
            <v>44872</v>
          </cell>
        </row>
        <row r="253">
          <cell r="A253">
            <v>44873</v>
          </cell>
        </row>
        <row r="254">
          <cell r="A254">
            <v>44874</v>
          </cell>
        </row>
        <row r="255">
          <cell r="A255">
            <v>44875</v>
          </cell>
        </row>
        <row r="256">
          <cell r="A256">
            <v>44876</v>
          </cell>
        </row>
        <row r="257">
          <cell r="A257">
            <v>44879</v>
          </cell>
        </row>
        <row r="258">
          <cell r="A258">
            <v>44881</v>
          </cell>
        </row>
        <row r="259">
          <cell r="A259">
            <v>44882</v>
          </cell>
        </row>
        <row r="260">
          <cell r="A260">
            <v>44883</v>
          </cell>
        </row>
        <row r="261">
          <cell r="A261">
            <v>44886</v>
          </cell>
        </row>
        <row r="262">
          <cell r="A262">
            <v>44887</v>
          </cell>
        </row>
        <row r="263">
          <cell r="A263">
            <v>44888</v>
          </cell>
        </row>
        <row r="264">
          <cell r="A264">
            <v>44889</v>
          </cell>
        </row>
        <row r="265">
          <cell r="A265">
            <v>44890</v>
          </cell>
        </row>
        <row r="266">
          <cell r="A266">
            <v>44893</v>
          </cell>
        </row>
        <row r="267">
          <cell r="A267">
            <v>44894</v>
          </cell>
        </row>
        <row r="268">
          <cell r="A268">
            <v>44895</v>
          </cell>
        </row>
        <row r="269">
          <cell r="A269">
            <v>44896</v>
          </cell>
        </row>
        <row r="270">
          <cell r="A270">
            <v>44897</v>
          </cell>
        </row>
        <row r="271">
          <cell r="A271">
            <v>44900</v>
          </cell>
        </row>
        <row r="272">
          <cell r="A272">
            <v>44901</v>
          </cell>
        </row>
        <row r="273">
          <cell r="A273">
            <v>44902</v>
          </cell>
        </row>
        <row r="274">
          <cell r="A274">
            <v>44903</v>
          </cell>
        </row>
        <row r="275">
          <cell r="A275">
            <v>44904</v>
          </cell>
        </row>
        <row r="276">
          <cell r="A276">
            <v>44907</v>
          </cell>
        </row>
        <row r="277">
          <cell r="A277">
            <v>44908</v>
          </cell>
        </row>
        <row r="278">
          <cell r="A278">
            <v>44909</v>
          </cell>
        </row>
        <row r="279">
          <cell r="A279">
            <v>44910</v>
          </cell>
        </row>
        <row r="280">
          <cell r="A280">
            <v>44911</v>
          </cell>
        </row>
        <row r="281">
          <cell r="A281">
            <v>44914</v>
          </cell>
        </row>
        <row r="282">
          <cell r="A282">
            <v>44915</v>
          </cell>
        </row>
        <row r="283">
          <cell r="A283">
            <v>44916</v>
          </cell>
        </row>
        <row r="284">
          <cell r="A284">
            <v>44917</v>
          </cell>
        </row>
        <row r="285">
          <cell r="A285">
            <v>44918</v>
          </cell>
        </row>
        <row r="286">
          <cell r="A286">
            <v>44921</v>
          </cell>
        </row>
        <row r="287">
          <cell r="A287">
            <v>44922</v>
          </cell>
        </row>
        <row r="288">
          <cell r="A288">
            <v>44923</v>
          </cell>
        </row>
        <row r="289">
          <cell r="A289">
            <v>44924</v>
          </cell>
        </row>
        <row r="290">
          <cell r="A290">
            <v>44925</v>
          </cell>
        </row>
        <row r="291">
          <cell r="A291">
            <v>44928</v>
          </cell>
        </row>
        <row r="292">
          <cell r="A292">
            <v>44929</v>
          </cell>
        </row>
        <row r="293">
          <cell r="A293">
            <v>44930</v>
          </cell>
        </row>
        <row r="294">
          <cell r="A294">
            <v>44931</v>
          </cell>
        </row>
        <row r="295">
          <cell r="A295">
            <v>44932</v>
          </cell>
        </row>
        <row r="296">
          <cell r="A296">
            <v>44935</v>
          </cell>
        </row>
        <row r="297">
          <cell r="A297">
            <v>44936</v>
          </cell>
        </row>
        <row r="298">
          <cell r="A298">
            <v>44937</v>
          </cell>
        </row>
        <row r="299">
          <cell r="A299">
            <v>44938</v>
          </cell>
        </row>
        <row r="300">
          <cell r="A300">
            <v>44939</v>
          </cell>
        </row>
        <row r="301">
          <cell r="A301">
            <v>44942</v>
          </cell>
        </row>
        <row r="302">
          <cell r="A302">
            <v>44943</v>
          </cell>
        </row>
        <row r="303">
          <cell r="A303">
            <v>44944</v>
          </cell>
        </row>
        <row r="304">
          <cell r="A304">
            <v>44945</v>
          </cell>
        </row>
        <row r="305">
          <cell r="A305">
            <v>44946</v>
          </cell>
        </row>
        <row r="306">
          <cell r="A306">
            <v>44949</v>
          </cell>
        </row>
        <row r="307">
          <cell r="A307">
            <v>44950</v>
          </cell>
        </row>
        <row r="308">
          <cell r="A308">
            <v>44951</v>
          </cell>
        </row>
        <row r="309">
          <cell r="A309">
            <v>44952</v>
          </cell>
        </row>
        <row r="310">
          <cell r="A310">
            <v>44953</v>
          </cell>
        </row>
        <row r="311">
          <cell r="A311">
            <v>44956</v>
          </cell>
        </row>
        <row r="312">
          <cell r="A312">
            <v>44957</v>
          </cell>
        </row>
        <row r="313">
          <cell r="A313">
            <v>44958</v>
          </cell>
        </row>
        <row r="314">
          <cell r="A314">
            <v>44959</v>
          </cell>
        </row>
        <row r="315">
          <cell r="A315">
            <v>44960</v>
          </cell>
        </row>
        <row r="316">
          <cell r="A316">
            <v>44963</v>
          </cell>
        </row>
        <row r="317">
          <cell r="A317">
            <v>44964</v>
          </cell>
        </row>
        <row r="318">
          <cell r="A318">
            <v>44965</v>
          </cell>
        </row>
        <row r="319">
          <cell r="A319">
            <v>44966</v>
          </cell>
        </row>
        <row r="320">
          <cell r="A320">
            <v>44967</v>
          </cell>
        </row>
        <row r="321">
          <cell r="A321">
            <v>44970</v>
          </cell>
        </row>
        <row r="322">
          <cell r="A322">
            <v>44971</v>
          </cell>
        </row>
        <row r="323">
          <cell r="A323">
            <v>44972</v>
          </cell>
        </row>
        <row r="324">
          <cell r="A324">
            <v>44973</v>
          </cell>
        </row>
        <row r="325">
          <cell r="A325">
            <v>44974</v>
          </cell>
        </row>
        <row r="326">
          <cell r="A326">
            <v>44979</v>
          </cell>
        </row>
        <row r="327">
          <cell r="A327">
            <v>44980</v>
          </cell>
        </row>
        <row r="328">
          <cell r="A328">
            <v>44981</v>
          </cell>
        </row>
        <row r="329">
          <cell r="A329">
            <v>44984</v>
          </cell>
        </row>
        <row r="330">
          <cell r="A330">
            <v>44985</v>
          </cell>
        </row>
        <row r="331">
          <cell r="A331">
            <v>44986</v>
          </cell>
        </row>
        <row r="332">
          <cell r="A332">
            <v>44987</v>
          </cell>
        </row>
        <row r="333">
          <cell r="A333">
            <v>44988</v>
          </cell>
        </row>
        <row r="334">
          <cell r="A334">
            <v>44991</v>
          </cell>
        </row>
        <row r="335">
          <cell r="A335">
            <v>44992</v>
          </cell>
        </row>
        <row r="336">
          <cell r="A336">
            <v>44993</v>
          </cell>
        </row>
        <row r="337">
          <cell r="A337">
            <v>44994</v>
          </cell>
        </row>
        <row r="338">
          <cell r="A338">
            <v>44995</v>
          </cell>
        </row>
        <row r="339">
          <cell r="A339">
            <v>44998</v>
          </cell>
        </row>
        <row r="340">
          <cell r="A340">
            <v>44999</v>
          </cell>
        </row>
        <row r="341">
          <cell r="A341">
            <v>45000</v>
          </cell>
        </row>
        <row r="342">
          <cell r="A342">
            <v>45001</v>
          </cell>
        </row>
        <row r="343">
          <cell r="A343">
            <v>45002</v>
          </cell>
        </row>
        <row r="344">
          <cell r="A344">
            <v>45005</v>
          </cell>
        </row>
        <row r="345">
          <cell r="A345">
            <v>45006</v>
          </cell>
        </row>
        <row r="346">
          <cell r="A346">
            <v>45007</v>
          </cell>
        </row>
        <row r="347">
          <cell r="A347">
            <v>45008</v>
          </cell>
        </row>
        <row r="348">
          <cell r="A348">
            <v>45009</v>
          </cell>
        </row>
        <row r="349">
          <cell r="A349">
            <v>45012</v>
          </cell>
        </row>
        <row r="350">
          <cell r="A350">
            <v>45013</v>
          </cell>
        </row>
        <row r="351">
          <cell r="A351">
            <v>45014</v>
          </cell>
        </row>
        <row r="352">
          <cell r="A352">
            <v>45015</v>
          </cell>
        </row>
        <row r="353">
          <cell r="A353">
            <v>45016</v>
          </cell>
        </row>
        <row r="354">
          <cell r="A354">
            <v>45019</v>
          </cell>
        </row>
        <row r="355">
          <cell r="A355">
            <v>45020</v>
          </cell>
        </row>
        <row r="356">
          <cell r="A356">
            <v>45021</v>
          </cell>
        </row>
        <row r="357">
          <cell r="A357">
            <v>45022</v>
          </cell>
        </row>
        <row r="358">
          <cell r="A358">
            <v>45026</v>
          </cell>
        </row>
        <row r="359">
          <cell r="A359">
            <v>45027</v>
          </cell>
        </row>
        <row r="360">
          <cell r="A360">
            <v>45028</v>
          </cell>
        </row>
        <row r="361">
          <cell r="A361">
            <v>45029</v>
          </cell>
        </row>
        <row r="362">
          <cell r="A362">
            <v>45030</v>
          </cell>
        </row>
        <row r="363">
          <cell r="A363">
            <v>45033</v>
          </cell>
        </row>
        <row r="364">
          <cell r="A364">
            <v>45034</v>
          </cell>
        </row>
        <row r="365">
          <cell r="A365">
            <v>45035</v>
          </cell>
        </row>
        <row r="366">
          <cell r="A366">
            <v>45036</v>
          </cell>
        </row>
        <row r="367">
          <cell r="A367">
            <v>45040</v>
          </cell>
        </row>
        <row r="368">
          <cell r="A368">
            <v>45041</v>
          </cell>
        </row>
        <row r="369">
          <cell r="A369">
            <v>45042</v>
          </cell>
        </row>
        <row r="370">
          <cell r="A370">
            <v>45043</v>
          </cell>
        </row>
        <row r="371">
          <cell r="A371">
            <v>45044</v>
          </cell>
        </row>
        <row r="372">
          <cell r="A372">
            <v>45048</v>
          </cell>
        </row>
        <row r="373">
          <cell r="A373">
            <v>45049</v>
          </cell>
        </row>
        <row r="374">
          <cell r="A374">
            <v>45050</v>
          </cell>
        </row>
        <row r="375">
          <cell r="A375">
            <v>45051</v>
          </cell>
        </row>
        <row r="376">
          <cell r="A376">
            <v>45054</v>
          </cell>
        </row>
        <row r="377">
          <cell r="A377">
            <v>45055</v>
          </cell>
        </row>
        <row r="378">
          <cell r="A378">
            <v>45056</v>
          </cell>
        </row>
        <row r="379">
          <cell r="A379">
            <v>45057</v>
          </cell>
        </row>
        <row r="380">
          <cell r="A380">
            <v>45058</v>
          </cell>
        </row>
        <row r="381">
          <cell r="A381">
            <v>45061</v>
          </cell>
        </row>
        <row r="382">
          <cell r="A382">
            <v>45062</v>
          </cell>
        </row>
        <row r="383">
          <cell r="A383">
            <v>45063</v>
          </cell>
        </row>
        <row r="384">
          <cell r="A384">
            <v>45064</v>
          </cell>
        </row>
        <row r="385">
          <cell r="A385">
            <v>45065</v>
          </cell>
        </row>
        <row r="386">
          <cell r="A386">
            <v>45068</v>
          </cell>
        </row>
        <row r="387">
          <cell r="A387">
            <v>45069</v>
          </cell>
        </row>
        <row r="388">
          <cell r="A388">
            <v>45070</v>
          </cell>
        </row>
        <row r="389">
          <cell r="A389">
            <v>45071</v>
          </cell>
        </row>
        <row r="390">
          <cell r="A390">
            <v>45072</v>
          </cell>
        </row>
        <row r="391">
          <cell r="A391">
            <v>45075</v>
          </cell>
        </row>
        <row r="392">
          <cell r="A392">
            <v>45076</v>
          </cell>
        </row>
        <row r="393">
          <cell r="A393">
            <v>45077</v>
          </cell>
        </row>
        <row r="394">
          <cell r="A394">
            <v>45078</v>
          </cell>
        </row>
        <row r="395">
          <cell r="A395">
            <v>45079</v>
          </cell>
        </row>
        <row r="396">
          <cell r="A396">
            <v>45082</v>
          </cell>
        </row>
        <row r="397">
          <cell r="A397">
            <v>45083</v>
          </cell>
        </row>
        <row r="398">
          <cell r="A398">
            <v>45084</v>
          </cell>
        </row>
        <row r="399">
          <cell r="A399">
            <v>45086</v>
          </cell>
        </row>
        <row r="400">
          <cell r="A400">
            <v>45089</v>
          </cell>
        </row>
        <row r="401">
          <cell r="A401">
            <v>45090</v>
          </cell>
        </row>
        <row r="402">
          <cell r="A402">
            <v>45091</v>
          </cell>
        </row>
        <row r="403">
          <cell r="A403">
            <v>45092</v>
          </cell>
        </row>
        <row r="404">
          <cell r="A404">
            <v>45093</v>
          </cell>
        </row>
        <row r="405">
          <cell r="A405">
            <v>45096</v>
          </cell>
        </row>
        <row r="406">
          <cell r="A406">
            <v>45097</v>
          </cell>
        </row>
        <row r="407">
          <cell r="A407">
            <v>45098</v>
          </cell>
        </row>
        <row r="408">
          <cell r="A408">
            <v>45099</v>
          </cell>
        </row>
        <row r="409">
          <cell r="A409">
            <v>45100</v>
          </cell>
        </row>
        <row r="410">
          <cell r="A410">
            <v>45103</v>
          </cell>
        </row>
        <row r="411">
          <cell r="A411">
            <v>45104</v>
          </cell>
        </row>
        <row r="412">
          <cell r="A412">
            <v>45105</v>
          </cell>
        </row>
        <row r="413">
          <cell r="A413">
            <v>45106</v>
          </cell>
        </row>
        <row r="414">
          <cell r="A414">
            <v>45107</v>
          </cell>
        </row>
        <row r="415">
          <cell r="A415">
            <v>45110</v>
          </cell>
        </row>
        <row r="416">
          <cell r="A416">
            <v>45111</v>
          </cell>
        </row>
        <row r="417">
          <cell r="A417">
            <v>45112</v>
          </cell>
        </row>
        <row r="418">
          <cell r="A418">
            <v>45113</v>
          </cell>
        </row>
        <row r="419">
          <cell r="A419">
            <v>45114</v>
          </cell>
        </row>
        <row r="420">
          <cell r="A420">
            <v>45117</v>
          </cell>
        </row>
        <row r="421">
          <cell r="A421">
            <v>45118</v>
          </cell>
        </row>
        <row r="422">
          <cell r="A422">
            <v>45119</v>
          </cell>
        </row>
        <row r="423">
          <cell r="A423">
            <v>45120</v>
          </cell>
        </row>
        <row r="424">
          <cell r="A424">
            <v>45121</v>
          </cell>
        </row>
        <row r="425">
          <cell r="A425">
            <v>45124</v>
          </cell>
        </row>
        <row r="426">
          <cell r="A426">
            <v>45125</v>
          </cell>
        </row>
        <row r="427">
          <cell r="A427">
            <v>45126</v>
          </cell>
        </row>
        <row r="428">
          <cell r="A428">
            <v>45127</v>
          </cell>
        </row>
        <row r="429">
          <cell r="A429">
            <v>45128</v>
          </cell>
        </row>
        <row r="430">
          <cell r="A430">
            <v>45131</v>
          </cell>
        </row>
        <row r="431">
          <cell r="A431">
            <v>45132</v>
          </cell>
        </row>
        <row r="432">
          <cell r="A432">
            <v>45133</v>
          </cell>
        </row>
        <row r="433">
          <cell r="A433">
            <v>45134</v>
          </cell>
        </row>
        <row r="434">
          <cell r="A434">
            <v>45135</v>
          </cell>
        </row>
        <row r="435">
          <cell r="A435">
            <v>45138</v>
          </cell>
        </row>
        <row r="436">
          <cell r="A436">
            <v>45139</v>
          </cell>
        </row>
        <row r="437">
          <cell r="A437">
            <v>45140</v>
          </cell>
        </row>
        <row r="438">
          <cell r="A438">
            <v>45141</v>
          </cell>
        </row>
        <row r="439">
          <cell r="A439">
            <v>45142</v>
          </cell>
        </row>
        <row r="440">
          <cell r="A440">
            <v>45145</v>
          </cell>
        </row>
        <row r="441">
          <cell r="A441">
            <v>45146</v>
          </cell>
        </row>
        <row r="442">
          <cell r="A442">
            <v>45147</v>
          </cell>
        </row>
        <row r="443">
          <cell r="A443">
            <v>45148</v>
          </cell>
        </row>
        <row r="444">
          <cell r="A444">
            <v>45149</v>
          </cell>
        </row>
        <row r="445">
          <cell r="A445">
            <v>45152</v>
          </cell>
        </row>
        <row r="446">
          <cell r="A446">
            <v>45153</v>
          </cell>
        </row>
        <row r="447">
          <cell r="A447">
            <v>45154</v>
          </cell>
        </row>
        <row r="448">
          <cell r="A448">
            <v>45155</v>
          </cell>
        </row>
        <row r="449">
          <cell r="A449">
            <v>45156</v>
          </cell>
        </row>
        <row r="450">
          <cell r="A450">
            <v>45159</v>
          </cell>
        </row>
        <row r="451">
          <cell r="A451">
            <v>45160</v>
          </cell>
        </row>
        <row r="452">
          <cell r="A452">
            <v>45161</v>
          </cell>
        </row>
        <row r="453">
          <cell r="A453">
            <v>45162</v>
          </cell>
        </row>
        <row r="454">
          <cell r="A454">
            <v>45163</v>
          </cell>
        </row>
        <row r="455">
          <cell r="A455">
            <v>45166</v>
          </cell>
        </row>
        <row r="456">
          <cell r="A456">
            <v>45167</v>
          </cell>
        </row>
        <row r="457">
          <cell r="A457">
            <v>45168</v>
          </cell>
        </row>
        <row r="458">
          <cell r="A458">
            <v>45169</v>
          </cell>
        </row>
        <row r="459">
          <cell r="A459">
            <v>45170</v>
          </cell>
        </row>
        <row r="460">
          <cell r="A460">
            <v>45173</v>
          </cell>
        </row>
        <row r="461">
          <cell r="A461">
            <v>45174</v>
          </cell>
        </row>
        <row r="462">
          <cell r="A462">
            <v>45175</v>
          </cell>
        </row>
        <row r="463">
          <cell r="A463">
            <v>45177</v>
          </cell>
        </row>
        <row r="464">
          <cell r="A464">
            <v>45180</v>
          </cell>
        </row>
        <row r="465">
          <cell r="A465">
            <v>45181</v>
          </cell>
        </row>
        <row r="466">
          <cell r="A466">
            <v>45182</v>
          </cell>
        </row>
        <row r="467">
          <cell r="A467">
            <v>45183</v>
          </cell>
        </row>
        <row r="468">
          <cell r="A468">
            <v>45184</v>
          </cell>
        </row>
        <row r="469">
          <cell r="A469">
            <v>45187</v>
          </cell>
        </row>
        <row r="470">
          <cell r="A470">
            <v>45188</v>
          </cell>
        </row>
        <row r="471">
          <cell r="A471">
            <v>45189</v>
          </cell>
        </row>
        <row r="472">
          <cell r="A472">
            <v>45190</v>
          </cell>
        </row>
        <row r="473">
          <cell r="A473">
            <v>45191</v>
          </cell>
        </row>
        <row r="474">
          <cell r="A474">
            <v>45194</v>
          </cell>
        </row>
        <row r="475">
          <cell r="A475">
            <v>45195</v>
          </cell>
        </row>
        <row r="476">
          <cell r="A476">
            <v>45196</v>
          </cell>
        </row>
        <row r="477">
          <cell r="A477">
            <v>45197</v>
          </cell>
        </row>
        <row r="478">
          <cell r="A478">
            <v>45198</v>
          </cell>
        </row>
        <row r="479">
          <cell r="A479">
            <v>45201</v>
          </cell>
        </row>
        <row r="480">
          <cell r="A480">
            <v>45202</v>
          </cell>
        </row>
        <row r="481">
          <cell r="A481">
            <v>45203</v>
          </cell>
        </row>
        <row r="482">
          <cell r="A482">
            <v>45204</v>
          </cell>
        </row>
        <row r="483">
          <cell r="A483">
            <v>45205</v>
          </cell>
        </row>
        <row r="484">
          <cell r="A484">
            <v>45208</v>
          </cell>
        </row>
        <row r="485">
          <cell r="A485">
            <v>45209</v>
          </cell>
        </row>
        <row r="486">
          <cell r="A486">
            <v>45210</v>
          </cell>
        </row>
        <row r="487">
          <cell r="A487">
            <v>45212</v>
          </cell>
        </row>
        <row r="488">
          <cell r="A488">
            <v>45215</v>
          </cell>
        </row>
        <row r="489">
          <cell r="A489">
            <v>45216</v>
          </cell>
        </row>
        <row r="490">
          <cell r="A490">
            <v>45217</v>
          </cell>
        </row>
        <row r="491">
          <cell r="A491">
            <v>45218</v>
          </cell>
        </row>
        <row r="492">
          <cell r="A492">
            <v>45219</v>
          </cell>
        </row>
        <row r="493">
          <cell r="A493">
            <v>45222</v>
          </cell>
        </row>
        <row r="494">
          <cell r="A494">
            <v>45223</v>
          </cell>
        </row>
        <row r="495">
          <cell r="A495">
            <v>45224</v>
          </cell>
        </row>
        <row r="496">
          <cell r="A496">
            <v>45225</v>
          </cell>
        </row>
        <row r="497">
          <cell r="A497">
            <v>45226</v>
          </cell>
        </row>
        <row r="498">
          <cell r="A498">
            <v>45229</v>
          </cell>
        </row>
        <row r="499">
          <cell r="A499">
            <v>45230</v>
          </cell>
        </row>
        <row r="500">
          <cell r="A500">
            <v>45231</v>
          </cell>
        </row>
        <row r="501">
          <cell r="A501">
            <v>45233</v>
          </cell>
        </row>
        <row r="502">
          <cell r="A502">
            <v>45236</v>
          </cell>
        </row>
        <row r="503">
          <cell r="A503">
            <v>45237</v>
          </cell>
        </row>
        <row r="504">
          <cell r="A504">
            <v>45238</v>
          </cell>
        </row>
        <row r="505">
          <cell r="A505">
            <v>45239</v>
          </cell>
        </row>
        <row r="506">
          <cell r="A506">
            <v>45240</v>
          </cell>
        </row>
        <row r="507">
          <cell r="A507">
            <v>45243</v>
          </cell>
        </row>
        <row r="508">
          <cell r="A508">
            <v>45244</v>
          </cell>
        </row>
        <row r="509">
          <cell r="A509">
            <v>45246</v>
          </cell>
        </row>
        <row r="510">
          <cell r="A510">
            <v>45247</v>
          </cell>
        </row>
        <row r="511">
          <cell r="A511">
            <v>45250</v>
          </cell>
        </row>
        <row r="512">
          <cell r="A512">
            <v>45251</v>
          </cell>
        </row>
        <row r="513">
          <cell r="A513">
            <v>45252</v>
          </cell>
        </row>
        <row r="514">
          <cell r="A514">
            <v>45253</v>
          </cell>
        </row>
        <row r="515">
          <cell r="A515">
            <v>45254</v>
          </cell>
        </row>
        <row r="516">
          <cell r="A516">
            <v>45257</v>
          </cell>
        </row>
        <row r="517">
          <cell r="A517">
            <v>45258</v>
          </cell>
        </row>
        <row r="518">
          <cell r="A518">
            <v>45259</v>
          </cell>
        </row>
        <row r="519">
          <cell r="A519">
            <v>45260</v>
          </cell>
        </row>
        <row r="520">
          <cell r="A520">
            <v>45261</v>
          </cell>
        </row>
        <row r="521">
          <cell r="A521">
            <v>45264</v>
          </cell>
        </row>
        <row r="522">
          <cell r="A522">
            <v>45265</v>
          </cell>
        </row>
        <row r="523">
          <cell r="A523">
            <v>45266</v>
          </cell>
        </row>
        <row r="524">
          <cell r="A524">
            <v>45267</v>
          </cell>
        </row>
        <row r="525">
          <cell r="A525">
            <v>45268</v>
          </cell>
        </row>
        <row r="526">
          <cell r="A526">
            <v>45271</v>
          </cell>
        </row>
        <row r="527">
          <cell r="A527">
            <v>45272</v>
          </cell>
        </row>
        <row r="528">
          <cell r="A528">
            <v>45273</v>
          </cell>
        </row>
        <row r="529">
          <cell r="A529">
            <v>45274</v>
          </cell>
        </row>
        <row r="530">
          <cell r="A530">
            <v>45275</v>
          </cell>
        </row>
        <row r="531">
          <cell r="A531">
            <v>45278</v>
          </cell>
        </row>
        <row r="532">
          <cell r="A532">
            <v>45279</v>
          </cell>
        </row>
        <row r="533">
          <cell r="A533">
            <v>45280</v>
          </cell>
        </row>
        <row r="534">
          <cell r="A534">
            <v>45281</v>
          </cell>
        </row>
        <row r="535">
          <cell r="A535">
            <v>45282</v>
          </cell>
        </row>
        <row r="536">
          <cell r="A536">
            <v>45286</v>
          </cell>
        </row>
        <row r="537">
          <cell r="A537">
            <v>45287</v>
          </cell>
        </row>
        <row r="538">
          <cell r="A538">
            <v>45288</v>
          </cell>
        </row>
        <row r="539">
          <cell r="A539">
            <v>45289</v>
          </cell>
        </row>
        <row r="540">
          <cell r="A540">
            <v>45293</v>
          </cell>
        </row>
        <row r="541">
          <cell r="A541">
            <v>45294</v>
          </cell>
        </row>
        <row r="542">
          <cell r="A542">
            <v>45295</v>
          </cell>
        </row>
        <row r="543">
          <cell r="A543">
            <v>45296</v>
          </cell>
        </row>
        <row r="544">
          <cell r="A544">
            <v>45299</v>
          </cell>
        </row>
        <row r="545">
          <cell r="A545">
            <v>45300</v>
          </cell>
        </row>
        <row r="546">
          <cell r="A546">
            <v>45301</v>
          </cell>
        </row>
        <row r="547">
          <cell r="A547">
            <v>45302</v>
          </cell>
        </row>
        <row r="548">
          <cell r="A548">
            <v>45303</v>
          </cell>
        </row>
        <row r="549">
          <cell r="A549">
            <v>45306</v>
          </cell>
        </row>
        <row r="550">
          <cell r="A550">
            <v>45307</v>
          </cell>
        </row>
        <row r="551">
          <cell r="A551">
            <v>45308</v>
          </cell>
        </row>
        <row r="552">
          <cell r="A552">
            <v>45309</v>
          </cell>
        </row>
        <row r="553">
          <cell r="A553">
            <v>45310</v>
          </cell>
        </row>
        <row r="554">
          <cell r="A554">
            <v>45313</v>
          </cell>
        </row>
        <row r="555">
          <cell r="A555">
            <v>45314</v>
          </cell>
        </row>
        <row r="556">
          <cell r="A556">
            <v>45315</v>
          </cell>
        </row>
        <row r="557">
          <cell r="A557">
            <v>45316</v>
          </cell>
        </row>
        <row r="558">
          <cell r="A558">
            <v>45317</v>
          </cell>
        </row>
        <row r="559">
          <cell r="A559">
            <v>45320</v>
          </cell>
        </row>
        <row r="560">
          <cell r="A560">
            <v>45321</v>
          </cell>
        </row>
        <row r="561">
          <cell r="A561">
            <v>45322</v>
          </cell>
        </row>
        <row r="562">
          <cell r="A562">
            <v>45323</v>
          </cell>
        </row>
        <row r="563">
          <cell r="A563">
            <v>45324</v>
          </cell>
        </row>
        <row r="564">
          <cell r="A564">
            <v>45327</v>
          </cell>
        </row>
        <row r="565">
          <cell r="A565">
            <v>45328</v>
          </cell>
        </row>
        <row r="566">
          <cell r="A566">
            <v>45329</v>
          </cell>
        </row>
        <row r="567">
          <cell r="A567">
            <v>45330</v>
          </cell>
        </row>
        <row r="568">
          <cell r="A568">
            <v>45331</v>
          </cell>
        </row>
        <row r="569">
          <cell r="A569">
            <v>45336</v>
          </cell>
        </row>
        <row r="570">
          <cell r="A570">
            <v>45337</v>
          </cell>
        </row>
        <row r="571">
          <cell r="A571">
            <v>45338</v>
          </cell>
        </row>
        <row r="572">
          <cell r="A572">
            <v>45341</v>
          </cell>
        </row>
        <row r="573">
          <cell r="A573">
            <v>45342</v>
          </cell>
        </row>
        <row r="574">
          <cell r="A574">
            <v>45343</v>
          </cell>
        </row>
        <row r="575">
          <cell r="A575">
            <v>45344</v>
          </cell>
        </row>
        <row r="576">
          <cell r="A576">
            <v>45345</v>
          </cell>
        </row>
        <row r="577">
          <cell r="A577">
            <v>45348</v>
          </cell>
        </row>
        <row r="578">
          <cell r="A578">
            <v>45349</v>
          </cell>
        </row>
        <row r="579">
          <cell r="A579">
            <v>45350</v>
          </cell>
        </row>
        <row r="580">
          <cell r="A580">
            <v>45351</v>
          </cell>
        </row>
        <row r="581">
          <cell r="A581">
            <v>45352</v>
          </cell>
        </row>
        <row r="582">
          <cell r="A582">
            <v>45355</v>
          </cell>
        </row>
        <row r="583">
          <cell r="A583">
            <v>45356</v>
          </cell>
        </row>
        <row r="584">
          <cell r="A584">
            <v>45357</v>
          </cell>
        </row>
        <row r="585">
          <cell r="A585">
            <v>45358</v>
          </cell>
        </row>
        <row r="586">
          <cell r="A586">
            <v>45359</v>
          </cell>
        </row>
        <row r="587">
          <cell r="A587">
            <v>45362</v>
          </cell>
        </row>
        <row r="588">
          <cell r="A588">
            <v>45363</v>
          </cell>
        </row>
        <row r="589">
          <cell r="A589">
            <v>45364</v>
          </cell>
        </row>
        <row r="590">
          <cell r="A590">
            <v>45365</v>
          </cell>
        </row>
        <row r="591">
          <cell r="A591">
            <v>45366</v>
          </cell>
        </row>
        <row r="592">
          <cell r="A592">
            <v>45369</v>
          </cell>
        </row>
        <row r="593">
          <cell r="A593">
            <v>45370</v>
          </cell>
        </row>
        <row r="594">
          <cell r="A594">
            <v>45371</v>
          </cell>
        </row>
        <row r="595">
          <cell r="A595">
            <v>45372</v>
          </cell>
        </row>
        <row r="596">
          <cell r="A596">
            <v>45373</v>
          </cell>
        </row>
        <row r="597">
          <cell r="A597">
            <v>45376</v>
          </cell>
        </row>
        <row r="598">
          <cell r="A598">
            <v>45377</v>
          </cell>
        </row>
        <row r="599">
          <cell r="A599">
            <v>45378</v>
          </cell>
        </row>
        <row r="600">
          <cell r="A600">
            <v>45379</v>
          </cell>
        </row>
        <row r="601">
          <cell r="A601">
            <v>45383</v>
          </cell>
        </row>
        <row r="602">
          <cell r="A602">
            <v>45384</v>
          </cell>
        </row>
        <row r="603">
          <cell r="A603">
            <v>45385</v>
          </cell>
        </row>
        <row r="604">
          <cell r="A604">
            <v>45386</v>
          </cell>
        </row>
        <row r="605">
          <cell r="A605">
            <v>45387</v>
          </cell>
        </row>
        <row r="606">
          <cell r="A606">
            <v>45390</v>
          </cell>
        </row>
        <row r="607">
          <cell r="A607">
            <v>45391</v>
          </cell>
        </row>
        <row r="608">
          <cell r="A608">
            <v>45392</v>
          </cell>
        </row>
        <row r="609">
          <cell r="A609">
            <v>45393</v>
          </cell>
        </row>
        <row r="610">
          <cell r="A610">
            <v>45394</v>
          </cell>
        </row>
        <row r="611">
          <cell r="A611">
            <v>45397</v>
          </cell>
        </row>
        <row r="612">
          <cell r="A612">
            <v>45398</v>
          </cell>
        </row>
        <row r="613">
          <cell r="A613">
            <v>45399</v>
          </cell>
        </row>
        <row r="614">
          <cell r="A614">
            <v>45400</v>
          </cell>
        </row>
        <row r="615">
          <cell r="A615">
            <v>45401</v>
          </cell>
        </row>
        <row r="616">
          <cell r="A616">
            <v>45404</v>
          </cell>
        </row>
        <row r="617">
          <cell r="A617">
            <v>45405</v>
          </cell>
        </row>
        <row r="618">
          <cell r="A618">
            <v>45406</v>
          </cell>
        </row>
        <row r="619">
          <cell r="A619">
            <v>45407</v>
          </cell>
        </row>
        <row r="620">
          <cell r="A620">
            <v>45408</v>
          </cell>
        </row>
        <row r="621">
          <cell r="A621">
            <v>45411</v>
          </cell>
        </row>
        <row r="622">
          <cell r="A622">
            <v>45412</v>
          </cell>
        </row>
        <row r="623">
          <cell r="A623">
            <v>45414</v>
          </cell>
        </row>
        <row r="624">
          <cell r="A624">
            <v>45415</v>
          </cell>
        </row>
        <row r="625">
          <cell r="A625">
            <v>45418</v>
          </cell>
        </row>
        <row r="626">
          <cell r="A626">
            <v>45419</v>
          </cell>
        </row>
        <row r="627">
          <cell r="A627">
            <v>45420</v>
          </cell>
        </row>
        <row r="628">
          <cell r="A628">
            <v>45421</v>
          </cell>
        </row>
        <row r="629">
          <cell r="A629">
            <v>45422</v>
          </cell>
        </row>
        <row r="630">
          <cell r="A630">
            <v>45425</v>
          </cell>
        </row>
        <row r="631">
          <cell r="A631">
            <v>45426</v>
          </cell>
        </row>
        <row r="632">
          <cell r="A632">
            <v>45427</v>
          </cell>
        </row>
        <row r="633">
          <cell r="A633">
            <v>45428</v>
          </cell>
        </row>
        <row r="634">
          <cell r="A634">
            <v>45429</v>
          </cell>
        </row>
        <row r="635">
          <cell r="A635">
            <v>45432</v>
          </cell>
        </row>
        <row r="636">
          <cell r="A636">
            <v>45433</v>
          </cell>
        </row>
        <row r="637">
          <cell r="A637">
            <v>45434</v>
          </cell>
        </row>
        <row r="638">
          <cell r="A638">
            <v>45435</v>
          </cell>
        </row>
        <row r="639">
          <cell r="A639">
            <v>45436</v>
          </cell>
        </row>
        <row r="640">
          <cell r="A640">
            <v>45439</v>
          </cell>
        </row>
        <row r="641">
          <cell r="A641">
            <v>45440</v>
          </cell>
        </row>
        <row r="642">
          <cell r="A642">
            <v>45441</v>
          </cell>
        </row>
        <row r="643">
          <cell r="A643">
            <v>45443</v>
          </cell>
        </row>
        <row r="644">
          <cell r="A644">
            <v>45446</v>
          </cell>
        </row>
        <row r="645">
          <cell r="A645">
            <v>45447</v>
          </cell>
        </row>
        <row r="646">
          <cell r="A646">
            <v>45448</v>
          </cell>
        </row>
        <row r="647">
          <cell r="A647">
            <v>45449</v>
          </cell>
        </row>
        <row r="648">
          <cell r="A648">
            <v>45450</v>
          </cell>
        </row>
        <row r="649">
          <cell r="A649">
            <v>45453</v>
          </cell>
        </row>
        <row r="650">
          <cell r="A650">
            <v>45454</v>
          </cell>
        </row>
        <row r="651">
          <cell r="A651">
            <v>45455</v>
          </cell>
        </row>
        <row r="652">
          <cell r="A652">
            <v>45456</v>
          </cell>
        </row>
        <row r="653">
          <cell r="A653">
            <v>45457</v>
          </cell>
        </row>
        <row r="654">
          <cell r="A654">
            <v>45460</v>
          </cell>
        </row>
        <row r="655">
          <cell r="A655">
            <v>45461</v>
          </cell>
        </row>
        <row r="656">
          <cell r="A656">
            <v>45462</v>
          </cell>
        </row>
        <row r="657">
          <cell r="A657">
            <v>45463</v>
          </cell>
        </row>
        <row r="658">
          <cell r="A658">
            <v>45464</v>
          </cell>
        </row>
        <row r="659">
          <cell r="A659">
            <v>45467</v>
          </cell>
        </row>
        <row r="660">
          <cell r="A660">
            <v>45468</v>
          </cell>
        </row>
        <row r="661">
          <cell r="A661">
            <v>45469</v>
          </cell>
        </row>
        <row r="662">
          <cell r="A662">
            <v>45470</v>
          </cell>
        </row>
        <row r="663">
          <cell r="A663">
            <v>45471</v>
          </cell>
        </row>
        <row r="664">
          <cell r="A664">
            <v>45474</v>
          </cell>
        </row>
        <row r="665">
          <cell r="A665">
            <v>45475</v>
          </cell>
        </row>
        <row r="666">
          <cell r="A666">
            <v>45476</v>
          </cell>
        </row>
        <row r="667">
          <cell r="A667">
            <v>45477</v>
          </cell>
        </row>
        <row r="668">
          <cell r="A668">
            <v>45478</v>
          </cell>
        </row>
        <row r="669">
          <cell r="A669">
            <v>45481</v>
          </cell>
        </row>
        <row r="670">
          <cell r="A670">
            <v>45482</v>
          </cell>
        </row>
        <row r="671">
          <cell r="A671">
            <v>45483</v>
          </cell>
        </row>
        <row r="672">
          <cell r="A672">
            <v>45484</v>
          </cell>
        </row>
        <row r="673">
          <cell r="A673">
            <v>45485</v>
          </cell>
        </row>
        <row r="674">
          <cell r="A674">
            <v>45488</v>
          </cell>
        </row>
        <row r="675">
          <cell r="A675">
            <v>45489</v>
          </cell>
        </row>
        <row r="676">
          <cell r="A676">
            <v>45490</v>
          </cell>
        </row>
        <row r="677">
          <cell r="A677">
            <v>45491</v>
          </cell>
        </row>
        <row r="678">
          <cell r="A678">
            <v>45492</v>
          </cell>
        </row>
        <row r="679">
          <cell r="A679">
            <v>45495</v>
          </cell>
        </row>
        <row r="680">
          <cell r="A680">
            <v>45496</v>
          </cell>
        </row>
        <row r="681">
          <cell r="A681">
            <v>45497</v>
          </cell>
        </row>
        <row r="682">
          <cell r="A682">
            <v>45498</v>
          </cell>
        </row>
        <row r="683">
          <cell r="A683">
            <v>45499</v>
          </cell>
        </row>
        <row r="684">
          <cell r="A684">
            <v>45502</v>
          </cell>
        </row>
        <row r="685">
          <cell r="A685">
            <v>45503</v>
          </cell>
        </row>
        <row r="686">
          <cell r="A686">
            <v>45504</v>
          </cell>
        </row>
        <row r="687">
          <cell r="A687">
            <v>45505</v>
          </cell>
        </row>
        <row r="688">
          <cell r="A688">
            <v>45506</v>
          </cell>
        </row>
        <row r="689">
          <cell r="A689">
            <v>45509</v>
          </cell>
        </row>
        <row r="690">
          <cell r="A690">
            <v>45510</v>
          </cell>
        </row>
        <row r="691">
          <cell r="A691">
            <v>45511</v>
          </cell>
        </row>
        <row r="692">
          <cell r="A692">
            <v>45512</v>
          </cell>
        </row>
        <row r="693">
          <cell r="A693">
            <v>45513</v>
          </cell>
        </row>
        <row r="694">
          <cell r="A694">
            <v>45516</v>
          </cell>
        </row>
        <row r="695">
          <cell r="A695">
            <v>45517</v>
          </cell>
        </row>
        <row r="696">
          <cell r="A696">
            <v>45518</v>
          </cell>
        </row>
        <row r="697">
          <cell r="A697">
            <v>45519</v>
          </cell>
        </row>
        <row r="698">
          <cell r="A698">
            <v>45520</v>
          </cell>
        </row>
        <row r="699">
          <cell r="A699">
            <v>45523</v>
          </cell>
        </row>
        <row r="700">
          <cell r="A700">
            <v>45524</v>
          </cell>
        </row>
        <row r="701">
          <cell r="A701">
            <v>45525</v>
          </cell>
        </row>
        <row r="702">
          <cell r="A702">
            <v>45526</v>
          </cell>
        </row>
        <row r="703">
          <cell r="A703">
            <v>45527</v>
          </cell>
        </row>
        <row r="704">
          <cell r="A704">
            <v>45530</v>
          </cell>
        </row>
        <row r="705">
          <cell r="A705">
            <v>45531</v>
          </cell>
        </row>
        <row r="706">
          <cell r="A706">
            <v>45532</v>
          </cell>
        </row>
        <row r="707">
          <cell r="A707">
            <v>45533</v>
          </cell>
        </row>
        <row r="708">
          <cell r="A708">
            <v>45534</v>
          </cell>
        </row>
        <row r="709">
          <cell r="A709">
            <v>45537</v>
          </cell>
        </row>
        <row r="710">
          <cell r="A710">
            <v>45538</v>
          </cell>
        </row>
        <row r="711">
          <cell r="A711">
            <v>45539</v>
          </cell>
        </row>
        <row r="712">
          <cell r="A712">
            <v>45540</v>
          </cell>
        </row>
        <row r="713">
          <cell r="A713">
            <v>45541</v>
          </cell>
        </row>
        <row r="714">
          <cell r="A714">
            <v>45544</v>
          </cell>
        </row>
        <row r="715">
          <cell r="A715">
            <v>45545</v>
          </cell>
        </row>
        <row r="716">
          <cell r="A716">
            <v>45546</v>
          </cell>
        </row>
        <row r="717">
          <cell r="A717">
            <v>45547</v>
          </cell>
        </row>
        <row r="718">
          <cell r="A718">
            <v>45548</v>
          </cell>
        </row>
        <row r="719">
          <cell r="A719">
            <v>45551</v>
          </cell>
        </row>
        <row r="720">
          <cell r="A720">
            <v>45552</v>
          </cell>
        </row>
        <row r="721">
          <cell r="A721">
            <v>45553</v>
          </cell>
        </row>
        <row r="722">
          <cell r="A722">
            <v>45554</v>
          </cell>
        </row>
        <row r="723">
          <cell r="A723">
            <v>45555</v>
          </cell>
        </row>
        <row r="724">
          <cell r="A724">
            <v>45558</v>
          </cell>
        </row>
        <row r="725">
          <cell r="A725">
            <v>45559</v>
          </cell>
        </row>
        <row r="726">
          <cell r="A726">
            <v>45560</v>
          </cell>
        </row>
        <row r="727">
          <cell r="A727">
            <v>45561</v>
          </cell>
        </row>
        <row r="728">
          <cell r="A728">
            <v>45562</v>
          </cell>
        </row>
        <row r="729">
          <cell r="A729">
            <v>45565</v>
          </cell>
        </row>
        <row r="730">
          <cell r="A730">
            <v>45566</v>
          </cell>
        </row>
        <row r="731">
          <cell r="A731">
            <v>45567</v>
          </cell>
        </row>
        <row r="732">
          <cell r="A732">
            <v>45568</v>
          </cell>
        </row>
        <row r="733">
          <cell r="A733">
            <v>45569</v>
          </cell>
        </row>
        <row r="734">
          <cell r="A734">
            <v>45572</v>
          </cell>
        </row>
        <row r="735">
          <cell r="A735">
            <v>45573</v>
          </cell>
        </row>
        <row r="736">
          <cell r="A736">
            <v>45574</v>
          </cell>
        </row>
        <row r="737">
          <cell r="A737">
            <v>45575</v>
          </cell>
        </row>
        <row r="738">
          <cell r="A738">
            <v>45576</v>
          </cell>
        </row>
        <row r="739">
          <cell r="A739">
            <v>45579</v>
          </cell>
        </row>
        <row r="740">
          <cell r="A740">
            <v>45580</v>
          </cell>
        </row>
        <row r="741">
          <cell r="A741">
            <v>45581</v>
          </cell>
        </row>
        <row r="742">
          <cell r="A742">
            <v>45582</v>
          </cell>
        </row>
        <row r="743">
          <cell r="A743">
            <v>45583</v>
          </cell>
        </row>
        <row r="744">
          <cell r="A744">
            <v>45586</v>
          </cell>
        </row>
        <row r="745">
          <cell r="A745">
            <v>45587</v>
          </cell>
        </row>
        <row r="746">
          <cell r="A746">
            <v>45588</v>
          </cell>
        </row>
        <row r="747">
          <cell r="A747">
            <v>45589</v>
          </cell>
        </row>
        <row r="748">
          <cell r="A748">
            <v>45590</v>
          </cell>
        </row>
        <row r="749">
          <cell r="A749">
            <v>45593</v>
          </cell>
        </row>
        <row r="750">
          <cell r="A750">
            <v>45594</v>
          </cell>
        </row>
        <row r="751">
          <cell r="A751">
            <v>45595</v>
          </cell>
        </row>
        <row r="752">
          <cell r="A752">
            <v>45596</v>
          </cell>
        </row>
        <row r="753">
          <cell r="A753">
            <v>45597</v>
          </cell>
        </row>
        <row r="754">
          <cell r="A754">
            <v>45600</v>
          </cell>
        </row>
        <row r="755">
          <cell r="A755">
            <v>45601</v>
          </cell>
        </row>
        <row r="756">
          <cell r="A756">
            <v>45602</v>
          </cell>
        </row>
        <row r="757">
          <cell r="A757">
            <v>45603</v>
          </cell>
        </row>
        <row r="758">
          <cell r="A758">
            <v>45604</v>
          </cell>
        </row>
        <row r="759">
          <cell r="A759">
            <v>45607</v>
          </cell>
        </row>
        <row r="760">
          <cell r="A760">
            <v>45608</v>
          </cell>
        </row>
        <row r="761">
          <cell r="A761">
            <v>45609</v>
          </cell>
        </row>
        <row r="762">
          <cell r="A762">
            <v>45610</v>
          </cell>
        </row>
        <row r="763">
          <cell r="A763">
            <v>45614</v>
          </cell>
        </row>
        <row r="764">
          <cell r="A764">
            <v>45615</v>
          </cell>
        </row>
        <row r="765">
          <cell r="A765">
            <v>45616</v>
          </cell>
        </row>
        <row r="766">
          <cell r="A766">
            <v>45617</v>
          </cell>
        </row>
        <row r="767">
          <cell r="A767">
            <v>45618</v>
          </cell>
        </row>
        <row r="768">
          <cell r="A768">
            <v>45621</v>
          </cell>
        </row>
        <row r="769">
          <cell r="A769">
            <v>45622</v>
          </cell>
        </row>
        <row r="770">
          <cell r="A770">
            <v>45623</v>
          </cell>
        </row>
        <row r="771">
          <cell r="A771">
            <v>45624</v>
          </cell>
        </row>
        <row r="772">
          <cell r="A772">
            <v>45625</v>
          </cell>
        </row>
        <row r="773">
          <cell r="A773">
            <v>45628</v>
          </cell>
        </row>
        <row r="774">
          <cell r="A774">
            <v>45629</v>
          </cell>
        </row>
        <row r="775">
          <cell r="A775">
            <v>45630</v>
          </cell>
        </row>
        <row r="776">
          <cell r="A776">
            <v>45631</v>
          </cell>
        </row>
        <row r="777">
          <cell r="A777">
            <v>45632</v>
          </cell>
        </row>
        <row r="778">
          <cell r="A778">
            <v>45635</v>
          </cell>
        </row>
        <row r="779">
          <cell r="A779">
            <v>45636</v>
          </cell>
        </row>
        <row r="780">
          <cell r="A780">
            <v>45637</v>
          </cell>
        </row>
        <row r="781">
          <cell r="A781">
            <v>45638</v>
          </cell>
        </row>
        <row r="782">
          <cell r="A782">
            <v>45639</v>
          </cell>
        </row>
        <row r="783">
          <cell r="A783">
            <v>45642</v>
          </cell>
        </row>
        <row r="784">
          <cell r="A784">
            <v>45643</v>
          </cell>
        </row>
        <row r="785">
          <cell r="A785">
            <v>45644</v>
          </cell>
        </row>
        <row r="786">
          <cell r="A786">
            <v>45645</v>
          </cell>
        </row>
        <row r="787">
          <cell r="A787">
            <v>45646</v>
          </cell>
        </row>
        <row r="788">
          <cell r="A788">
            <v>45649</v>
          </cell>
        </row>
        <row r="789">
          <cell r="A789">
            <v>45650</v>
          </cell>
        </row>
        <row r="790">
          <cell r="A790">
            <v>45652</v>
          </cell>
        </row>
        <row r="791">
          <cell r="A791">
            <v>45653</v>
          </cell>
        </row>
        <row r="792">
          <cell r="A792">
            <v>45656</v>
          </cell>
        </row>
        <row r="793">
          <cell r="A793">
            <v>45657</v>
          </cell>
        </row>
        <row r="794">
          <cell r="A794">
            <v>45659</v>
          </cell>
        </row>
        <row r="795">
          <cell r="A795">
            <v>45660</v>
          </cell>
        </row>
        <row r="796">
          <cell r="A796">
            <v>45663</v>
          </cell>
        </row>
        <row r="797">
          <cell r="A797">
            <v>45664</v>
          </cell>
        </row>
        <row r="798">
          <cell r="A798">
            <v>45665</v>
          </cell>
        </row>
        <row r="799">
          <cell r="A799">
            <v>45666</v>
          </cell>
        </row>
        <row r="800">
          <cell r="A800">
            <v>45667</v>
          </cell>
        </row>
        <row r="801">
          <cell r="A801">
            <v>45670</v>
          </cell>
        </row>
        <row r="802">
          <cell r="A802">
            <v>45671</v>
          </cell>
        </row>
        <row r="803">
          <cell r="A803">
            <v>45672</v>
          </cell>
        </row>
        <row r="804">
          <cell r="A804">
            <v>45673</v>
          </cell>
        </row>
        <row r="805">
          <cell r="A805">
            <v>45674</v>
          </cell>
        </row>
        <row r="806">
          <cell r="A806">
            <v>45677</v>
          </cell>
        </row>
        <row r="807">
          <cell r="A807">
            <v>45678</v>
          </cell>
        </row>
        <row r="808">
          <cell r="A808">
            <v>45679</v>
          </cell>
        </row>
        <row r="809">
          <cell r="A809">
            <v>45680</v>
          </cell>
        </row>
        <row r="810">
          <cell r="A810">
            <v>45681</v>
          </cell>
        </row>
        <row r="811">
          <cell r="A811">
            <v>45684</v>
          </cell>
        </row>
        <row r="812">
          <cell r="A812">
            <v>45685</v>
          </cell>
        </row>
        <row r="813">
          <cell r="A813">
            <v>45686</v>
          </cell>
        </row>
        <row r="814">
          <cell r="A814">
            <v>45687</v>
          </cell>
        </row>
        <row r="815">
          <cell r="A815">
            <v>45688</v>
          </cell>
        </row>
        <row r="816">
          <cell r="A816">
            <v>45691</v>
          </cell>
        </row>
        <row r="817">
          <cell r="A817">
            <v>45692</v>
          </cell>
        </row>
        <row r="818">
          <cell r="A818">
            <v>45693</v>
          </cell>
        </row>
        <row r="819">
          <cell r="A819">
            <v>45694</v>
          </cell>
        </row>
        <row r="820">
          <cell r="A820">
            <v>45695</v>
          </cell>
        </row>
        <row r="821">
          <cell r="A821">
            <v>45698</v>
          </cell>
        </row>
        <row r="822">
          <cell r="A822">
            <v>45699</v>
          </cell>
        </row>
        <row r="823">
          <cell r="A823">
            <v>45700</v>
          </cell>
        </row>
        <row r="824">
          <cell r="A824">
            <v>45701</v>
          </cell>
        </row>
        <row r="825">
          <cell r="A825">
            <v>45702</v>
          </cell>
        </row>
        <row r="826">
          <cell r="A826">
            <v>45705</v>
          </cell>
        </row>
        <row r="827">
          <cell r="A827">
            <v>45706</v>
          </cell>
        </row>
        <row r="828">
          <cell r="A828">
            <v>45707</v>
          </cell>
        </row>
        <row r="829">
          <cell r="A829">
            <v>45708</v>
          </cell>
        </row>
        <row r="830">
          <cell r="A830">
            <v>45709</v>
          </cell>
        </row>
        <row r="831">
          <cell r="A831">
            <v>45712</v>
          </cell>
        </row>
        <row r="832">
          <cell r="A832">
            <v>45713</v>
          </cell>
        </row>
        <row r="833">
          <cell r="A833">
            <v>45714</v>
          </cell>
        </row>
        <row r="834">
          <cell r="A834">
            <v>45715</v>
          </cell>
        </row>
        <row r="835">
          <cell r="A835">
            <v>45716</v>
          </cell>
        </row>
        <row r="836">
          <cell r="A836">
            <v>45721</v>
          </cell>
        </row>
        <row r="837">
          <cell r="A837">
            <v>45722</v>
          </cell>
        </row>
        <row r="838">
          <cell r="A838">
            <v>45723</v>
          </cell>
        </row>
        <row r="839">
          <cell r="A839">
            <v>45726</v>
          </cell>
        </row>
        <row r="840">
          <cell r="A840">
            <v>45727</v>
          </cell>
        </row>
        <row r="841">
          <cell r="A841">
            <v>45728</v>
          </cell>
        </row>
        <row r="842">
          <cell r="A842">
            <v>45729</v>
          </cell>
        </row>
        <row r="843">
          <cell r="A843">
            <v>45730</v>
          </cell>
        </row>
        <row r="844">
          <cell r="A844">
            <v>45733</v>
          </cell>
        </row>
        <row r="845">
          <cell r="A845">
            <v>45734</v>
          </cell>
        </row>
        <row r="846">
          <cell r="A846">
            <v>45735</v>
          </cell>
        </row>
        <row r="847">
          <cell r="A847">
            <v>45736</v>
          </cell>
        </row>
        <row r="848">
          <cell r="A848">
            <v>45737</v>
          </cell>
        </row>
        <row r="849">
          <cell r="A849">
            <v>45740</v>
          </cell>
        </row>
        <row r="850">
          <cell r="A850">
            <v>45741</v>
          </cell>
        </row>
        <row r="851">
          <cell r="A851">
            <v>45742</v>
          </cell>
        </row>
        <row r="852">
          <cell r="A852">
            <v>45743</v>
          </cell>
        </row>
        <row r="853">
          <cell r="A853">
            <v>45744</v>
          </cell>
        </row>
        <row r="854">
          <cell r="A854">
            <v>45747</v>
          </cell>
        </row>
        <row r="855">
          <cell r="A855">
            <v>45748</v>
          </cell>
        </row>
        <row r="856">
          <cell r="A856">
            <v>45749</v>
          </cell>
        </row>
        <row r="857">
          <cell r="A857">
            <v>45750</v>
          </cell>
        </row>
        <row r="858">
          <cell r="A858">
            <v>45751</v>
          </cell>
        </row>
        <row r="859">
          <cell r="A859">
            <v>45754</v>
          </cell>
        </row>
        <row r="860">
          <cell r="A860">
            <v>45755</v>
          </cell>
        </row>
        <row r="861">
          <cell r="A861">
            <v>45756</v>
          </cell>
        </row>
        <row r="862">
          <cell r="A862">
            <v>45757</v>
          </cell>
        </row>
        <row r="863">
          <cell r="A863">
            <v>45758</v>
          </cell>
        </row>
        <row r="864">
          <cell r="A864">
            <v>45761</v>
          </cell>
        </row>
        <row r="865">
          <cell r="A865">
            <v>45762</v>
          </cell>
        </row>
        <row r="866">
          <cell r="A866">
            <v>45763</v>
          </cell>
        </row>
        <row r="867">
          <cell r="A867">
            <v>45764</v>
          </cell>
        </row>
        <row r="868">
          <cell r="A868">
            <v>45769</v>
          </cell>
        </row>
        <row r="869">
          <cell r="A869">
            <v>45770</v>
          </cell>
        </row>
        <row r="870">
          <cell r="A870">
            <v>45771</v>
          </cell>
        </row>
        <row r="871">
          <cell r="A871">
            <v>45772</v>
          </cell>
        </row>
        <row r="872">
          <cell r="A872">
            <v>45775</v>
          </cell>
        </row>
        <row r="873">
          <cell r="A873">
            <v>45776</v>
          </cell>
        </row>
        <row r="874">
          <cell r="A874">
            <v>45777</v>
          </cell>
        </row>
        <row r="875">
          <cell r="A875">
            <v>45779</v>
          </cell>
        </row>
        <row r="876">
          <cell r="A876">
            <v>45782</v>
          </cell>
        </row>
        <row r="877">
          <cell r="A877">
            <v>45783</v>
          </cell>
        </row>
        <row r="878">
          <cell r="A878">
            <v>45784</v>
          </cell>
        </row>
        <row r="879">
          <cell r="A879">
            <v>45785</v>
          </cell>
        </row>
        <row r="880">
          <cell r="A880">
            <v>45786</v>
          </cell>
        </row>
        <row r="881">
          <cell r="A881">
            <v>45789</v>
          </cell>
        </row>
        <row r="882">
          <cell r="A882">
            <v>45790</v>
          </cell>
        </row>
        <row r="883">
          <cell r="A883">
            <v>45791</v>
          </cell>
        </row>
        <row r="884">
          <cell r="A884">
            <v>45792</v>
          </cell>
        </row>
        <row r="885">
          <cell r="A885">
            <v>45793</v>
          </cell>
        </row>
        <row r="886">
          <cell r="A886">
            <v>45796</v>
          </cell>
        </row>
        <row r="887">
          <cell r="A887">
            <v>45797</v>
          </cell>
        </row>
        <row r="888">
          <cell r="A888">
            <v>45798</v>
          </cell>
        </row>
        <row r="889">
          <cell r="A889">
            <v>45799</v>
          </cell>
        </row>
        <row r="890">
          <cell r="A890">
            <v>45800</v>
          </cell>
        </row>
        <row r="891">
          <cell r="A891">
            <v>45803</v>
          </cell>
        </row>
        <row r="892">
          <cell r="A892">
            <v>45804</v>
          </cell>
        </row>
        <row r="893">
          <cell r="A893">
            <v>45805</v>
          </cell>
        </row>
        <row r="894">
          <cell r="A894">
            <v>45806</v>
          </cell>
        </row>
        <row r="895">
          <cell r="A895">
            <v>45807</v>
          </cell>
        </row>
        <row r="896">
          <cell r="A896">
            <v>45810</v>
          </cell>
        </row>
        <row r="897">
          <cell r="A897">
            <v>45811</v>
          </cell>
        </row>
        <row r="898">
          <cell r="A898">
            <v>45812</v>
          </cell>
        </row>
        <row r="899">
          <cell r="A899">
            <v>45813</v>
          </cell>
        </row>
        <row r="900">
          <cell r="A900">
            <v>45814</v>
          </cell>
        </row>
        <row r="901">
          <cell r="A901">
            <v>45817</v>
          </cell>
        </row>
        <row r="902">
          <cell r="A902">
            <v>45818</v>
          </cell>
        </row>
        <row r="903">
          <cell r="A903">
            <v>45819</v>
          </cell>
        </row>
        <row r="904">
          <cell r="A904">
            <v>45820</v>
          </cell>
        </row>
        <row r="905">
          <cell r="A905">
            <v>45821</v>
          </cell>
        </row>
        <row r="906">
          <cell r="A906">
            <v>45824</v>
          </cell>
        </row>
        <row r="907">
          <cell r="A907">
            <v>45825</v>
          </cell>
        </row>
        <row r="908">
          <cell r="A908">
            <v>45826</v>
          </cell>
        </row>
        <row r="909">
          <cell r="A909">
            <v>45828</v>
          </cell>
        </row>
        <row r="910">
          <cell r="A910">
            <v>45831</v>
          </cell>
        </row>
        <row r="911">
          <cell r="A911">
            <v>45832</v>
          </cell>
        </row>
        <row r="912">
          <cell r="A912">
            <v>45833</v>
          </cell>
        </row>
        <row r="913">
          <cell r="A913">
            <v>45834</v>
          </cell>
        </row>
        <row r="914">
          <cell r="A914">
            <v>45835</v>
          </cell>
        </row>
        <row r="915">
          <cell r="A915">
            <v>45838</v>
          </cell>
        </row>
        <row r="916">
          <cell r="A916">
            <v>45839</v>
          </cell>
        </row>
        <row r="917">
          <cell r="A917">
            <v>45840</v>
          </cell>
        </row>
        <row r="918">
          <cell r="A918">
            <v>45841</v>
          </cell>
        </row>
        <row r="919">
          <cell r="A919">
            <v>45842</v>
          </cell>
        </row>
        <row r="920">
          <cell r="A920">
            <v>45845</v>
          </cell>
        </row>
        <row r="921">
          <cell r="A921">
            <v>45846</v>
          </cell>
        </row>
        <row r="922">
          <cell r="A922">
            <v>45847</v>
          </cell>
        </row>
        <row r="923">
          <cell r="A923">
            <v>45848</v>
          </cell>
        </row>
        <row r="924">
          <cell r="A924">
            <v>45849</v>
          </cell>
        </row>
        <row r="925">
          <cell r="A925">
            <v>45852</v>
          </cell>
        </row>
        <row r="926">
          <cell r="A926">
            <v>45853</v>
          </cell>
        </row>
        <row r="927">
          <cell r="A927">
            <v>45854</v>
          </cell>
        </row>
        <row r="928">
          <cell r="A928">
            <v>45855</v>
          </cell>
        </row>
        <row r="929">
          <cell r="A929">
            <v>45856</v>
          </cell>
        </row>
        <row r="930">
          <cell r="A930">
            <v>45859</v>
          </cell>
        </row>
        <row r="931">
          <cell r="A931">
            <v>45860</v>
          </cell>
        </row>
        <row r="932">
          <cell r="A932">
            <v>45861</v>
          </cell>
        </row>
        <row r="933">
          <cell r="A933">
            <v>45862</v>
          </cell>
        </row>
        <row r="934">
          <cell r="A934">
            <v>45863</v>
          </cell>
        </row>
        <row r="935">
          <cell r="A935">
            <v>45866</v>
          </cell>
        </row>
        <row r="936">
          <cell r="A936">
            <v>45867</v>
          </cell>
        </row>
        <row r="937">
          <cell r="A937">
            <v>45868</v>
          </cell>
        </row>
      </sheetData>
      <sheetData sheetId="1" refreshError="1">
        <row r="2">
          <cell r="A2"/>
        </row>
        <row r="3">
          <cell r="A3" t="str">
            <v>Data Calculo</v>
          </cell>
        </row>
        <row r="4">
          <cell r="A4">
            <v>43831</v>
          </cell>
        </row>
        <row r="5">
          <cell r="A5">
            <v>43862</v>
          </cell>
        </row>
        <row r="6">
          <cell r="A6">
            <v>43891</v>
          </cell>
        </row>
        <row r="7">
          <cell r="A7">
            <v>43922</v>
          </cell>
        </row>
        <row r="8">
          <cell r="A8">
            <v>43952</v>
          </cell>
        </row>
        <row r="9">
          <cell r="A9">
            <v>43983</v>
          </cell>
        </row>
        <row r="10">
          <cell r="A10">
            <v>44013</v>
          </cell>
        </row>
        <row r="11">
          <cell r="A11">
            <v>44044</v>
          </cell>
        </row>
        <row r="12">
          <cell r="A12">
            <v>44075</v>
          </cell>
        </row>
        <row r="13">
          <cell r="A13">
            <v>44105</v>
          </cell>
        </row>
        <row r="14">
          <cell r="A14">
            <v>44136</v>
          </cell>
        </row>
        <row r="15">
          <cell r="A15">
            <v>44166</v>
          </cell>
        </row>
        <row r="16">
          <cell r="A16">
            <v>44197</v>
          </cell>
        </row>
        <row r="17">
          <cell r="A17">
            <v>44228</v>
          </cell>
        </row>
        <row r="18">
          <cell r="A18">
            <v>44256</v>
          </cell>
        </row>
        <row r="19">
          <cell r="A19">
            <v>44287</v>
          </cell>
        </row>
        <row r="20">
          <cell r="A20">
            <v>44317</v>
          </cell>
        </row>
        <row r="21">
          <cell r="A21">
            <v>44348</v>
          </cell>
        </row>
        <row r="22">
          <cell r="A22">
            <v>44378</v>
          </cell>
        </row>
        <row r="23">
          <cell r="A23">
            <v>44409</v>
          </cell>
        </row>
        <row r="24">
          <cell r="A24">
            <v>44440</v>
          </cell>
        </row>
        <row r="25">
          <cell r="A25">
            <v>44470</v>
          </cell>
        </row>
        <row r="26">
          <cell r="A26">
            <v>44501</v>
          </cell>
        </row>
        <row r="27">
          <cell r="A27">
            <v>44531</v>
          </cell>
        </row>
        <row r="28">
          <cell r="A28">
            <v>44562</v>
          </cell>
        </row>
        <row r="29">
          <cell r="A29">
            <v>44593</v>
          </cell>
        </row>
        <row r="30">
          <cell r="A30">
            <v>44621</v>
          </cell>
        </row>
        <row r="31">
          <cell r="A31">
            <v>44652</v>
          </cell>
        </row>
        <row r="32">
          <cell r="A32">
            <v>44682</v>
          </cell>
        </row>
        <row r="33">
          <cell r="A33">
            <v>44713</v>
          </cell>
        </row>
        <row r="34">
          <cell r="A34">
            <v>44743</v>
          </cell>
        </row>
        <row r="35">
          <cell r="A35">
            <v>44774</v>
          </cell>
        </row>
        <row r="36">
          <cell r="A36">
            <v>44805</v>
          </cell>
        </row>
        <row r="37">
          <cell r="A37">
            <v>44835</v>
          </cell>
        </row>
        <row r="38">
          <cell r="A38">
            <v>44866</v>
          </cell>
        </row>
        <row r="39">
          <cell r="A39">
            <v>44896</v>
          </cell>
        </row>
        <row r="40">
          <cell r="A40">
            <v>44927</v>
          </cell>
        </row>
        <row r="41">
          <cell r="A41">
            <v>44958</v>
          </cell>
        </row>
        <row r="42">
          <cell r="A42">
            <v>44986</v>
          </cell>
        </row>
        <row r="43">
          <cell r="A43">
            <v>45017</v>
          </cell>
        </row>
        <row r="44">
          <cell r="A44">
            <v>45047</v>
          </cell>
        </row>
        <row r="45">
          <cell r="A45">
            <v>45078</v>
          </cell>
        </row>
        <row r="46">
          <cell r="A46">
            <v>45108</v>
          </cell>
        </row>
        <row r="47">
          <cell r="A47">
            <v>45139</v>
          </cell>
        </row>
        <row r="48">
          <cell r="A48">
            <v>45170</v>
          </cell>
        </row>
        <row r="49">
          <cell r="A49">
            <v>45200</v>
          </cell>
        </row>
        <row r="50">
          <cell r="A50">
            <v>45231</v>
          </cell>
        </row>
        <row r="51">
          <cell r="A51">
            <v>45261</v>
          </cell>
        </row>
        <row r="52">
          <cell r="A52">
            <v>45292</v>
          </cell>
        </row>
        <row r="53">
          <cell r="A53">
            <v>45323</v>
          </cell>
        </row>
        <row r="54">
          <cell r="A54">
            <v>45352</v>
          </cell>
        </row>
        <row r="55">
          <cell r="A55">
            <v>45383</v>
          </cell>
        </row>
        <row r="56">
          <cell r="A56">
            <v>45413</v>
          </cell>
        </row>
        <row r="57">
          <cell r="A57">
            <v>45444</v>
          </cell>
        </row>
        <row r="58">
          <cell r="A58">
            <v>45474</v>
          </cell>
        </row>
        <row r="59">
          <cell r="A59">
            <v>45505</v>
          </cell>
        </row>
        <row r="60">
          <cell r="A60">
            <v>45536</v>
          </cell>
        </row>
        <row r="61">
          <cell r="A61">
            <v>45566</v>
          </cell>
        </row>
        <row r="62">
          <cell r="A62">
            <v>45597</v>
          </cell>
        </row>
        <row r="63">
          <cell r="A63">
            <v>45627</v>
          </cell>
        </row>
        <row r="64">
          <cell r="A64">
            <v>45658</v>
          </cell>
        </row>
        <row r="65">
          <cell r="A65">
            <v>45689</v>
          </cell>
        </row>
        <row r="66">
          <cell r="A66">
            <v>45717</v>
          </cell>
        </row>
        <row r="67">
          <cell r="A67">
            <v>45748</v>
          </cell>
        </row>
        <row r="68">
          <cell r="A68">
            <v>45778</v>
          </cell>
        </row>
        <row r="69">
          <cell r="A69">
            <v>45809</v>
          </cell>
        </row>
        <row r="70">
          <cell r="A70">
            <v>45839</v>
          </cell>
        </row>
        <row r="71">
          <cell r="A71">
            <v>45870</v>
          </cell>
        </row>
        <row r="72">
          <cell r="A72">
            <v>45901</v>
          </cell>
        </row>
        <row r="73">
          <cell r="A73">
            <v>45931</v>
          </cell>
        </row>
        <row r="74">
          <cell r="A74">
            <v>45962</v>
          </cell>
        </row>
        <row r="75">
          <cell r="A75">
            <v>45992</v>
          </cell>
        </row>
        <row r="76">
          <cell r="A76">
            <v>46023</v>
          </cell>
        </row>
        <row r="77">
          <cell r="A77">
            <v>46054</v>
          </cell>
        </row>
        <row r="78">
          <cell r="A78">
            <v>46082</v>
          </cell>
        </row>
        <row r="79">
          <cell r="A79">
            <v>46113</v>
          </cell>
        </row>
        <row r="80">
          <cell r="A80">
            <v>46143</v>
          </cell>
        </row>
        <row r="81">
          <cell r="A81">
            <v>46174</v>
          </cell>
        </row>
        <row r="82">
          <cell r="A82">
            <v>46204</v>
          </cell>
        </row>
        <row r="83">
          <cell r="A83">
            <v>46235</v>
          </cell>
        </row>
        <row r="84">
          <cell r="A84">
            <v>46266</v>
          </cell>
        </row>
        <row r="85">
          <cell r="A85">
            <v>46296</v>
          </cell>
        </row>
        <row r="86">
          <cell r="A86">
            <v>46327</v>
          </cell>
        </row>
        <row r="87">
          <cell r="A87">
            <v>46357</v>
          </cell>
        </row>
        <row r="88">
          <cell r="A88">
            <v>46388</v>
          </cell>
        </row>
        <row r="89">
          <cell r="A89">
            <v>46419</v>
          </cell>
        </row>
        <row r="90">
          <cell r="A90">
            <v>46447</v>
          </cell>
        </row>
        <row r="91">
          <cell r="A91">
            <v>46478</v>
          </cell>
        </row>
        <row r="92">
          <cell r="A92">
            <v>46508</v>
          </cell>
        </row>
        <row r="93">
          <cell r="A93">
            <v>46539</v>
          </cell>
        </row>
        <row r="94">
          <cell r="A94">
            <v>46569</v>
          </cell>
        </row>
        <row r="95">
          <cell r="A95">
            <v>46600</v>
          </cell>
        </row>
        <row r="96">
          <cell r="A96">
            <v>46631</v>
          </cell>
        </row>
        <row r="97">
          <cell r="A97">
            <v>46661</v>
          </cell>
        </row>
        <row r="98">
          <cell r="A98">
            <v>46692</v>
          </cell>
        </row>
        <row r="99">
          <cell r="A99">
            <v>46722</v>
          </cell>
        </row>
        <row r="100">
          <cell r="A100">
            <v>46753</v>
          </cell>
        </row>
        <row r="101">
          <cell r="A101">
            <v>46784</v>
          </cell>
        </row>
        <row r="102">
          <cell r="A102">
            <v>46813</v>
          </cell>
        </row>
        <row r="103">
          <cell r="A103">
            <v>46844</v>
          </cell>
        </row>
        <row r="104">
          <cell r="A104">
            <v>46874</v>
          </cell>
        </row>
        <row r="105">
          <cell r="A105">
            <v>46905</v>
          </cell>
        </row>
        <row r="106">
          <cell r="A106">
            <v>46935</v>
          </cell>
        </row>
        <row r="107">
          <cell r="A107">
            <v>46966</v>
          </cell>
        </row>
        <row r="108">
          <cell r="A108">
            <v>46997</v>
          </cell>
        </row>
        <row r="109">
          <cell r="A109">
            <v>47027</v>
          </cell>
        </row>
        <row r="110">
          <cell r="A110">
            <v>47058</v>
          </cell>
        </row>
        <row r="111">
          <cell r="A111">
            <v>47088</v>
          </cell>
        </row>
        <row r="112">
          <cell r="A112">
            <v>47119</v>
          </cell>
        </row>
        <row r="113">
          <cell r="A113">
            <v>47150</v>
          </cell>
        </row>
        <row r="114">
          <cell r="A114">
            <v>47178</v>
          </cell>
        </row>
        <row r="115">
          <cell r="A115">
            <v>47209</v>
          </cell>
        </row>
        <row r="116">
          <cell r="A116">
            <v>47239</v>
          </cell>
        </row>
        <row r="117">
          <cell r="A117">
            <v>47270</v>
          </cell>
        </row>
        <row r="118">
          <cell r="A118">
            <v>47300</v>
          </cell>
        </row>
        <row r="119">
          <cell r="A119">
            <v>47331</v>
          </cell>
        </row>
        <row r="120">
          <cell r="A120">
            <v>47362</v>
          </cell>
        </row>
        <row r="121">
          <cell r="A121">
            <v>47392</v>
          </cell>
        </row>
        <row r="122">
          <cell r="A122">
            <v>47423</v>
          </cell>
        </row>
        <row r="123">
          <cell r="A123">
            <v>47453</v>
          </cell>
        </row>
        <row r="124">
          <cell r="A124">
            <v>47484</v>
          </cell>
        </row>
        <row r="125">
          <cell r="A125">
            <v>47515</v>
          </cell>
        </row>
        <row r="126">
          <cell r="A126">
            <v>47543</v>
          </cell>
        </row>
        <row r="127">
          <cell r="A127">
            <v>47574</v>
          </cell>
        </row>
        <row r="128">
          <cell r="A128">
            <v>47604</v>
          </cell>
        </row>
        <row r="129">
          <cell r="A129">
            <v>47635</v>
          </cell>
        </row>
        <row r="130">
          <cell r="A130">
            <v>47665</v>
          </cell>
        </row>
        <row r="131">
          <cell r="A131">
            <v>47696</v>
          </cell>
        </row>
        <row r="132">
          <cell r="A132">
            <v>47727</v>
          </cell>
        </row>
        <row r="133">
          <cell r="A133">
            <v>47757</v>
          </cell>
        </row>
        <row r="134">
          <cell r="A134">
            <v>47788</v>
          </cell>
        </row>
        <row r="135">
          <cell r="A135">
            <v>47818</v>
          </cell>
        </row>
        <row r="136">
          <cell r="A136">
            <v>47849</v>
          </cell>
        </row>
        <row r="137">
          <cell r="A137">
            <v>47880</v>
          </cell>
        </row>
        <row r="138">
          <cell r="A138">
            <v>47908</v>
          </cell>
        </row>
        <row r="139">
          <cell r="A139">
            <v>47939</v>
          </cell>
        </row>
        <row r="140">
          <cell r="A140">
            <v>47969</v>
          </cell>
        </row>
        <row r="141">
          <cell r="A141">
            <v>48000</v>
          </cell>
        </row>
        <row r="142">
          <cell r="A142">
            <v>48030</v>
          </cell>
        </row>
        <row r="143">
          <cell r="A143">
            <v>48061</v>
          </cell>
        </row>
        <row r="144">
          <cell r="A144">
            <v>48092</v>
          </cell>
        </row>
        <row r="145">
          <cell r="A145">
            <v>48122</v>
          </cell>
        </row>
        <row r="146">
          <cell r="A146">
            <v>48153</v>
          </cell>
        </row>
      </sheetData>
      <sheetData sheetId="2" refreshError="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  <row r="938">
          <cell r="A938" t="str">
            <v>Fonte: ANBIMA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887D-0DEE-4E04-9444-E466A6818B2B}">
  <sheetPr codeName="Planilha1">
    <pageSetUpPr fitToPage="1"/>
  </sheetPr>
  <dimension ref="A4:M158"/>
  <sheetViews>
    <sheetView showGridLines="0" tabSelected="1" zoomScaleNormal="100" zoomScaleSheetLayoutView="95" workbookViewId="0">
      <selection activeCell="D83" sqref="D83"/>
    </sheetView>
  </sheetViews>
  <sheetFormatPr defaultColWidth="8.85546875" defaultRowHeight="18"/>
  <cols>
    <col min="1" max="1" width="2.5703125" style="3" customWidth="1"/>
    <col min="2" max="2" width="50.5703125" style="3" customWidth="1"/>
    <col min="3" max="3" width="18.140625" style="3" customWidth="1"/>
    <col min="4" max="4" width="42" style="3" customWidth="1"/>
    <col min="5" max="5" width="18.7109375" style="3" customWidth="1"/>
    <col min="6" max="6" width="12.28515625" style="3" customWidth="1"/>
    <col min="7" max="7" width="26.28515625" style="3" bestFit="1" customWidth="1"/>
    <col min="8" max="8" width="20.28515625" style="3" bestFit="1" customWidth="1"/>
    <col min="9" max="9" width="8.85546875" style="52"/>
    <col min="10" max="10" width="8.85546875" style="3"/>
    <col min="11" max="11" width="13.140625" style="3" bestFit="1" customWidth="1"/>
    <col min="12" max="12" width="13.7109375" style="3" bestFit="1" customWidth="1"/>
    <col min="13" max="13" width="13.140625" style="3" bestFit="1" customWidth="1"/>
    <col min="14" max="16384" width="8.85546875" style="3"/>
  </cols>
  <sheetData>
    <row r="4" spans="1:9" ht="23.25" thickBot="1">
      <c r="A4" s="1"/>
      <c r="B4" s="1"/>
      <c r="C4" s="1"/>
      <c r="D4" s="2" t="s">
        <v>166</v>
      </c>
      <c r="E4" s="1"/>
      <c r="F4" s="1"/>
      <c r="G4" s="1"/>
      <c r="H4" s="1"/>
    </row>
    <row r="5" spans="1:9" ht="18.75" thickTop="1">
      <c r="B5" s="4" t="s">
        <v>147</v>
      </c>
      <c r="H5" s="5">
        <v>45261</v>
      </c>
    </row>
    <row r="6" spans="1:9">
      <c r="B6" s="4"/>
    </row>
    <row r="7" spans="1:9">
      <c r="B7" s="65" t="s">
        <v>153</v>
      </c>
      <c r="C7" s="67"/>
      <c r="D7" s="66"/>
      <c r="F7" s="65" t="s">
        <v>154</v>
      </c>
      <c r="G7" s="67"/>
      <c r="H7" s="67"/>
      <c r="I7" s="66"/>
    </row>
    <row r="8" spans="1:9" ht="7.15" customHeight="1">
      <c r="B8" s="6"/>
      <c r="C8" s="6"/>
      <c r="D8" s="6"/>
      <c r="F8" s="6"/>
      <c r="G8" s="6"/>
      <c r="H8" s="6"/>
    </row>
    <row r="9" spans="1:9">
      <c r="B9" s="3" t="s">
        <v>34</v>
      </c>
      <c r="C9" s="6"/>
      <c r="D9" s="7" t="s">
        <v>36</v>
      </c>
      <c r="F9" s="3" t="s">
        <v>34</v>
      </c>
      <c r="G9" s="6"/>
      <c r="I9" s="7" t="s">
        <v>36</v>
      </c>
    </row>
    <row r="10" spans="1:9">
      <c r="B10" s="3" t="s">
        <v>35</v>
      </c>
      <c r="C10" s="6"/>
      <c r="D10" s="7" t="s">
        <v>157</v>
      </c>
      <c r="F10" s="3" t="s">
        <v>35</v>
      </c>
      <c r="G10" s="6"/>
      <c r="I10" s="7" t="s">
        <v>157</v>
      </c>
    </row>
    <row r="11" spans="1:9">
      <c r="B11" s="3" t="s">
        <v>0</v>
      </c>
      <c r="D11" s="8">
        <v>100000</v>
      </c>
      <c r="F11" s="3" t="s">
        <v>0</v>
      </c>
      <c r="H11" s="71">
        <v>20000</v>
      </c>
      <c r="I11" s="71"/>
    </row>
    <row r="12" spans="1:9">
      <c r="B12" s="3" t="s">
        <v>1</v>
      </c>
      <c r="D12" s="9">
        <v>45257</v>
      </c>
      <c r="F12" s="3" t="s">
        <v>1</v>
      </c>
      <c r="H12" s="72">
        <v>45257</v>
      </c>
      <c r="I12" s="72"/>
    </row>
    <row r="13" spans="1:9">
      <c r="B13" s="3" t="s">
        <v>2</v>
      </c>
      <c r="D13" s="10">
        <v>47744</v>
      </c>
      <c r="F13" s="3" t="s">
        <v>2</v>
      </c>
      <c r="H13" s="73">
        <v>48108</v>
      </c>
      <c r="I13" s="73"/>
    </row>
    <row r="14" spans="1:9">
      <c r="B14" s="3" t="s">
        <v>3</v>
      </c>
      <c r="D14" s="11">
        <v>6.5000000000000002E-2</v>
      </c>
      <c r="F14" s="3" t="s">
        <v>3</v>
      </c>
      <c r="I14" s="11">
        <v>6.5000000000000002E-2</v>
      </c>
    </row>
    <row r="15" spans="1:9">
      <c r="B15" s="3" t="s">
        <v>4</v>
      </c>
      <c r="D15" s="7" t="s">
        <v>158</v>
      </c>
      <c r="F15" s="3" t="s">
        <v>4</v>
      </c>
      <c r="I15" s="7" t="s">
        <v>158</v>
      </c>
    </row>
    <row r="16" spans="1:9">
      <c r="B16" s="3" t="s">
        <v>5</v>
      </c>
      <c r="D16" s="8">
        <v>1000</v>
      </c>
      <c r="F16" s="3" t="s">
        <v>5</v>
      </c>
      <c r="I16" s="8">
        <v>1000</v>
      </c>
    </row>
    <row r="17" spans="2:9">
      <c r="B17" s="3" t="s">
        <v>6</v>
      </c>
      <c r="D17" s="8">
        <v>100000</v>
      </c>
      <c r="F17" s="3" t="s">
        <v>6</v>
      </c>
      <c r="I17" s="8">
        <v>20000</v>
      </c>
    </row>
    <row r="18" spans="2:9">
      <c r="B18" s="3" t="s">
        <v>7</v>
      </c>
      <c r="D18" s="8">
        <v>40000</v>
      </c>
      <c r="F18" s="3" t="s">
        <v>7</v>
      </c>
      <c r="I18" s="8">
        <v>20000</v>
      </c>
    </row>
    <row r="19" spans="2:9">
      <c r="B19" s="3" t="s">
        <v>8</v>
      </c>
      <c r="D19" s="12" t="s">
        <v>42</v>
      </c>
      <c r="F19" s="3" t="s">
        <v>8</v>
      </c>
      <c r="I19" s="12" t="s">
        <v>42</v>
      </c>
    </row>
    <row r="20" spans="2:9">
      <c r="B20" s="3" t="s">
        <v>41</v>
      </c>
      <c r="D20" s="7" t="s">
        <v>33</v>
      </c>
      <c r="F20" s="3" t="s">
        <v>41</v>
      </c>
      <c r="I20" s="7" t="s">
        <v>33</v>
      </c>
    </row>
    <row r="21" spans="2:9">
      <c r="B21" s="3" t="s">
        <v>9</v>
      </c>
      <c r="D21" s="7" t="s">
        <v>155</v>
      </c>
      <c r="F21" s="3" t="s">
        <v>9</v>
      </c>
      <c r="I21" s="7" t="s">
        <v>156</v>
      </c>
    </row>
    <row r="22" spans="2:9">
      <c r="B22" s="3" t="s">
        <v>139</v>
      </c>
      <c r="D22" s="7" t="s">
        <v>159</v>
      </c>
      <c r="F22" s="3" t="s">
        <v>139</v>
      </c>
      <c r="I22" s="7" t="s">
        <v>160</v>
      </c>
    </row>
    <row r="24" spans="2:9">
      <c r="B24" s="65" t="s">
        <v>165</v>
      </c>
      <c r="C24" s="67"/>
      <c r="D24" s="67"/>
      <c r="E24" s="66"/>
      <c r="G24" s="65" t="s">
        <v>43</v>
      </c>
      <c r="H24" s="66"/>
    </row>
    <row r="25" spans="2:9" ht="6.6" customHeight="1"/>
    <row r="26" spans="2:9">
      <c r="B26" s="3" t="s">
        <v>22</v>
      </c>
      <c r="D26" s="7" t="s">
        <v>10</v>
      </c>
      <c r="E26" s="7" t="s">
        <v>16</v>
      </c>
    </row>
    <row r="27" spans="2:9">
      <c r="B27" s="3" t="s">
        <v>161</v>
      </c>
      <c r="D27" s="13">
        <v>40339084.43</v>
      </c>
      <c r="E27" s="16">
        <v>1008.47711099</v>
      </c>
      <c r="G27" s="3" t="s">
        <v>11</v>
      </c>
      <c r="H27" s="15">
        <v>0</v>
      </c>
    </row>
    <row r="28" spans="2:9">
      <c r="B28" s="3" t="s">
        <v>12</v>
      </c>
      <c r="D28" s="13">
        <v>0</v>
      </c>
      <c r="E28" s="16">
        <v>0</v>
      </c>
      <c r="G28" s="3" t="s">
        <v>18</v>
      </c>
      <c r="H28" s="15">
        <v>0</v>
      </c>
    </row>
    <row r="29" spans="2:9">
      <c r="B29" s="17" t="s">
        <v>13</v>
      </c>
      <c r="D29" s="13">
        <v>508626.66</v>
      </c>
      <c r="E29" s="16">
        <v>16.95422198</v>
      </c>
      <c r="G29" s="3" t="s">
        <v>17</v>
      </c>
      <c r="H29" s="15">
        <v>0</v>
      </c>
    </row>
    <row r="30" spans="2:9">
      <c r="B30" s="17" t="s">
        <v>14</v>
      </c>
      <c r="D30" s="13">
        <v>0</v>
      </c>
      <c r="E30" s="16">
        <v>0</v>
      </c>
    </row>
    <row r="31" spans="2:9">
      <c r="B31" s="3" t="s">
        <v>15</v>
      </c>
      <c r="D31" s="13">
        <f>D28+D29+D30</f>
        <v>508626.66</v>
      </c>
      <c r="E31" s="16">
        <f>E28+E29+E30</f>
        <v>16.95422198</v>
      </c>
    </row>
    <row r="32" spans="2:9">
      <c r="B32" s="18" t="s">
        <v>141</v>
      </c>
      <c r="D32" s="13">
        <f>D27-D31</f>
        <v>39830457.770000003</v>
      </c>
      <c r="E32" s="14">
        <f>E27-E31</f>
        <v>991.52288900999997</v>
      </c>
    </row>
    <row r="34" spans="2:8">
      <c r="B34" s="65" t="s">
        <v>44</v>
      </c>
      <c r="C34" s="67"/>
      <c r="D34" s="66"/>
    </row>
    <row r="35" spans="2:8" ht="6.6" customHeight="1"/>
    <row r="36" spans="2:8">
      <c r="B36" s="17" t="s">
        <v>140</v>
      </c>
      <c r="D36" s="10">
        <v>45291</v>
      </c>
    </row>
    <row r="37" spans="2:8">
      <c r="B37" s="17" t="s">
        <v>162</v>
      </c>
      <c r="D37" s="19">
        <v>108700.7</v>
      </c>
      <c r="H37" s="39"/>
    </row>
    <row r="38" spans="2:8">
      <c r="B38" s="3" t="s">
        <v>19</v>
      </c>
      <c r="D38" s="19">
        <f>SUM(D39:D44)</f>
        <v>1827448.15</v>
      </c>
      <c r="E38" s="21"/>
    </row>
    <row r="39" spans="2:8">
      <c r="B39" s="22" t="s">
        <v>20</v>
      </c>
      <c r="D39" s="23">
        <v>0</v>
      </c>
      <c r="E39" s="39"/>
    </row>
    <row r="40" spans="2:8">
      <c r="B40" s="24" t="s">
        <v>142</v>
      </c>
      <c r="D40" s="19">
        <v>1644153.04</v>
      </c>
      <c r="E40" s="25"/>
    </row>
    <row r="41" spans="2:8">
      <c r="B41" s="24" t="s">
        <v>38</v>
      </c>
      <c r="D41" s="19">
        <v>0</v>
      </c>
      <c r="E41" s="25"/>
    </row>
    <row r="42" spans="2:8">
      <c r="B42" s="24" t="s">
        <v>143</v>
      </c>
      <c r="D42" s="19">
        <v>83076.490000000005</v>
      </c>
      <c r="E42" s="25"/>
      <c r="H42" s="39"/>
    </row>
    <row r="43" spans="2:8">
      <c r="B43" s="24" t="s">
        <v>39</v>
      </c>
      <c r="D43" s="19">
        <v>100218.62</v>
      </c>
      <c r="E43" s="25"/>
      <c r="H43" s="39"/>
    </row>
    <row r="44" spans="2:8">
      <c r="B44" s="24" t="s">
        <v>21</v>
      </c>
      <c r="D44" s="59">
        <v>0</v>
      </c>
      <c r="E44" s="25"/>
    </row>
    <row r="45" spans="2:8">
      <c r="B45" s="39"/>
      <c r="C45" s="25"/>
      <c r="D45" s="26"/>
      <c r="E45" s="25"/>
    </row>
    <row r="46" spans="2:8">
      <c r="G46" s="20"/>
      <c r="H46" s="25"/>
    </row>
    <row r="47" spans="2:8">
      <c r="B47" s="65" t="s">
        <v>23</v>
      </c>
      <c r="C47" s="67"/>
      <c r="D47" s="66"/>
      <c r="F47" s="25"/>
      <c r="G47" s="39"/>
    </row>
    <row r="48" spans="2:8" ht="6.6" customHeight="1">
      <c r="G48" s="39"/>
    </row>
    <row r="49" spans="2:7">
      <c r="B49" s="17" t="s">
        <v>24</v>
      </c>
      <c r="D49" s="60">
        <v>0</v>
      </c>
      <c r="G49" s="39"/>
    </row>
    <row r="50" spans="2:7">
      <c r="B50" s="3" t="s">
        <v>25</v>
      </c>
      <c r="D50" s="32">
        <v>0</v>
      </c>
      <c r="G50" s="39"/>
    </row>
    <row r="51" spans="2:7">
      <c r="B51" s="18" t="s">
        <v>146</v>
      </c>
      <c r="D51" s="32">
        <v>42000000</v>
      </c>
    </row>
    <row r="52" spans="2:7">
      <c r="B52" s="3" t="s">
        <v>144</v>
      </c>
      <c r="D52" s="32">
        <v>0</v>
      </c>
      <c r="E52" s="37"/>
      <c r="G52" s="39"/>
    </row>
    <row r="53" spans="2:7">
      <c r="B53" s="3" t="s">
        <v>40</v>
      </c>
      <c r="D53" s="32">
        <v>0</v>
      </c>
      <c r="E53"/>
      <c r="G53" s="39"/>
    </row>
    <row r="54" spans="2:7">
      <c r="B54" s="3" t="s">
        <v>145</v>
      </c>
      <c r="D54" s="32">
        <v>84787.02</v>
      </c>
      <c r="E54" s="25"/>
      <c r="F54" s="25"/>
      <c r="G54" s="26"/>
    </row>
    <row r="55" spans="2:7">
      <c r="B55" s="3" t="s">
        <v>26</v>
      </c>
      <c r="D55" s="32">
        <v>-335920.7</v>
      </c>
      <c r="G55" s="26"/>
    </row>
    <row r="56" spans="2:7">
      <c r="B56" s="17" t="s">
        <v>27</v>
      </c>
      <c r="D56" s="32">
        <v>0</v>
      </c>
    </row>
    <row r="57" spans="2:7">
      <c r="B57" s="3" t="s">
        <v>163</v>
      </c>
      <c r="C57" s="39"/>
      <c r="D57" s="32">
        <v>-39304090.810000002</v>
      </c>
      <c r="F57" s="39"/>
    </row>
    <row r="58" spans="2:7">
      <c r="B58" s="17" t="s">
        <v>164</v>
      </c>
      <c r="C58" s="39"/>
      <c r="D58" s="32">
        <v>-508626.66</v>
      </c>
    </row>
    <row r="59" spans="2:7">
      <c r="B59" s="3" t="s">
        <v>28</v>
      </c>
      <c r="D59" s="32">
        <v>0</v>
      </c>
    </row>
    <row r="60" spans="2:7">
      <c r="B60" s="3" t="s">
        <v>29</v>
      </c>
      <c r="D60" s="32">
        <v>0</v>
      </c>
      <c r="E60" s="28"/>
    </row>
    <row r="61" spans="2:7">
      <c r="B61" s="17" t="s">
        <v>137</v>
      </c>
      <c r="D61" s="32">
        <v>0</v>
      </c>
      <c r="E61" s="37"/>
    </row>
    <row r="62" spans="2:7">
      <c r="B62" s="17" t="s">
        <v>30</v>
      </c>
      <c r="C62" s="37"/>
      <c r="D62" s="32">
        <f>SUM(D49:D61)</f>
        <v>1936148.849999998</v>
      </c>
      <c r="E62" s="37"/>
    </row>
    <row r="63" spans="2:7">
      <c r="B63" s="17"/>
      <c r="D63" s="37"/>
      <c r="E63" s="37"/>
    </row>
    <row r="64" spans="2:7">
      <c r="B64" s="68" t="s">
        <v>45</v>
      </c>
      <c r="C64" s="69"/>
      <c r="D64" s="70"/>
    </row>
    <row r="65" spans="2:4" ht="6.6" customHeight="1"/>
    <row r="66" spans="2:4">
      <c r="B66" s="3" t="s">
        <v>46</v>
      </c>
      <c r="C66" s="7" t="s">
        <v>37</v>
      </c>
      <c r="D66" s="7" t="s">
        <v>10</v>
      </c>
    </row>
    <row r="67" spans="2:4">
      <c r="B67" s="24" t="s">
        <v>31</v>
      </c>
      <c r="C67" s="27">
        <v>45292</v>
      </c>
      <c r="D67" s="14">
        <v>-788538.54</v>
      </c>
    </row>
    <row r="68" spans="2:4">
      <c r="B68" s="24" t="s">
        <v>32</v>
      </c>
      <c r="C68" s="27">
        <f>C67</f>
        <v>45292</v>
      </c>
      <c r="D68" s="14">
        <v>-7771</v>
      </c>
    </row>
    <row r="69" spans="2:4">
      <c r="B69" s="24"/>
      <c r="C69" s="27"/>
      <c r="D69" s="14"/>
    </row>
    <row r="70" spans="2:4">
      <c r="B70" s="24"/>
      <c r="C70" s="27"/>
      <c r="D70" s="14"/>
    </row>
    <row r="71" spans="2:4">
      <c r="B71" s="24"/>
      <c r="C71" s="27"/>
      <c r="D71" s="14"/>
    </row>
    <row r="72" spans="2:4">
      <c r="B72" s="24"/>
      <c r="C72" s="27"/>
      <c r="D72" s="14"/>
    </row>
    <row r="73" spans="2:4">
      <c r="B73" s="24"/>
      <c r="C73" s="27"/>
      <c r="D73" s="14"/>
    </row>
    <row r="74" spans="2:4">
      <c r="B74" s="24"/>
      <c r="C74" s="27"/>
      <c r="D74" s="14"/>
    </row>
    <row r="75" spans="2:4">
      <c r="B75" s="24"/>
      <c r="C75" s="27"/>
      <c r="D75" s="14"/>
    </row>
    <row r="76" spans="2:4">
      <c r="B76" s="24"/>
      <c r="C76" s="27"/>
      <c r="D76" s="14"/>
    </row>
    <row r="77" spans="2:4">
      <c r="B77" s="24"/>
      <c r="C77" s="27"/>
      <c r="D77" s="14"/>
    </row>
    <row r="82" spans="1:8" ht="23.25" thickBot="1">
      <c r="A82" s="1"/>
      <c r="B82" s="1"/>
      <c r="C82" s="1"/>
      <c r="D82" s="2" t="str">
        <f>D4</f>
        <v>Relatório Mensal da 1º e 2º Séries da 63ª Emissão - CRA JUMASA</v>
      </c>
      <c r="E82" s="1"/>
      <c r="F82" s="1"/>
      <c r="G82" s="1"/>
      <c r="H82" s="1"/>
    </row>
    <row r="83" spans="1:8" ht="18.75" thickTop="1">
      <c r="B83" s="4"/>
      <c r="H83" s="5">
        <f>H5</f>
        <v>45261</v>
      </c>
    </row>
    <row r="87" spans="1:8" ht="20.25">
      <c r="B87" s="64" t="s">
        <v>148</v>
      </c>
      <c r="C87" s="64"/>
      <c r="D87" s="64"/>
      <c r="E87" s="64"/>
      <c r="F87" s="64"/>
      <c r="G87" s="64"/>
      <c r="H87" s="64"/>
    </row>
    <row r="89" spans="1:8">
      <c r="B89" s="4"/>
    </row>
    <row r="90" spans="1:8">
      <c r="B90" s="55" t="s">
        <v>149</v>
      </c>
      <c r="C90" s="56"/>
      <c r="D90" s="57"/>
      <c r="E90" s="58">
        <v>45261</v>
      </c>
    </row>
    <row r="91" spans="1:8">
      <c r="B91" s="44" t="s">
        <v>150</v>
      </c>
      <c r="C91" s="44"/>
      <c r="D91" s="44"/>
      <c r="E91" s="47">
        <f>D43</f>
        <v>100218.62</v>
      </c>
    </row>
    <row r="92" spans="1:8">
      <c r="B92" s="45" t="s">
        <v>151</v>
      </c>
      <c r="C92" s="45"/>
      <c r="D92" s="45"/>
      <c r="E92" s="46">
        <v>100000</v>
      </c>
    </row>
    <row r="93" spans="1:8">
      <c r="B93" s="48"/>
      <c r="C93" s="49"/>
      <c r="D93" s="49"/>
      <c r="E93" s="50"/>
    </row>
    <row r="94" spans="1:8">
      <c r="B94" s="48" t="s">
        <v>152</v>
      </c>
      <c r="C94" s="49"/>
      <c r="D94" s="49"/>
      <c r="E94" s="51" t="str">
        <f>IF(E91&gt;E92,"Enquadrado","Desenquadrado")</f>
        <v>Enquadrado</v>
      </c>
    </row>
    <row r="96" spans="1:8">
      <c r="B96" s="29"/>
    </row>
    <row r="97" spans="2:13">
      <c r="B97" s="55" t="s">
        <v>167</v>
      </c>
      <c r="C97" s="56"/>
      <c r="D97" s="57"/>
      <c r="E97" s="58">
        <v>45261</v>
      </c>
    </row>
    <row r="98" spans="2:13">
      <c r="B98" s="44" t="s">
        <v>150</v>
      </c>
      <c r="C98" s="44"/>
      <c r="D98" s="44"/>
      <c r="E98" s="47">
        <f>D40</f>
        <v>1644153.04</v>
      </c>
      <c r="K98" s="3" t="s">
        <v>31</v>
      </c>
      <c r="L98" s="7" t="s">
        <v>168</v>
      </c>
      <c r="M98" s="7" t="s">
        <v>169</v>
      </c>
    </row>
    <row r="99" spans="2:13">
      <c r="B99" s="45" t="s">
        <v>151</v>
      </c>
      <c r="C99" s="45"/>
      <c r="D99" s="45"/>
      <c r="E99" s="46">
        <v>4668048.178199999</v>
      </c>
      <c r="K99" s="62">
        <v>45279</v>
      </c>
      <c r="L99" s="61">
        <v>339084.44</v>
      </c>
      <c r="M99" s="61">
        <v>169542.22</v>
      </c>
    </row>
    <row r="100" spans="2:13">
      <c r="B100" s="48"/>
      <c r="C100" s="49"/>
      <c r="D100" s="49"/>
      <c r="E100" s="50"/>
      <c r="G100" s="61"/>
      <c r="H100" s="61"/>
      <c r="K100" s="62">
        <v>45308</v>
      </c>
      <c r="L100" s="3">
        <v>525692.36</v>
      </c>
      <c r="M100" s="3">
        <v>262846.18</v>
      </c>
    </row>
    <row r="101" spans="2:13">
      <c r="B101" s="48" t="s">
        <v>152</v>
      </c>
      <c r="C101" s="49"/>
      <c r="D101" s="49"/>
      <c r="E101" s="51" t="str">
        <f>IF(E98&gt;E99,"Enquadrado","Desenquadrado")</f>
        <v>Desenquadrado</v>
      </c>
      <c r="G101" s="61"/>
      <c r="H101" s="61"/>
      <c r="K101" s="62">
        <v>45341</v>
      </c>
      <c r="L101" s="3">
        <v>575645.96</v>
      </c>
      <c r="M101" s="3">
        <v>287822.98</v>
      </c>
    </row>
    <row r="102" spans="2:13">
      <c r="B102" s="29"/>
    </row>
    <row r="103" spans="2:13">
      <c r="B103" s="29"/>
    </row>
    <row r="104" spans="2:13">
      <c r="B104" s="29"/>
    </row>
    <row r="105" spans="2:13">
      <c r="B105" s="29"/>
    </row>
    <row r="106" spans="2:13">
      <c r="B106" s="29"/>
    </row>
    <row r="107" spans="2:13">
      <c r="B107" s="29"/>
    </row>
    <row r="110" spans="2:13">
      <c r="B110" s="29"/>
    </row>
    <row r="111" spans="2:13">
      <c r="B111" s="29"/>
    </row>
    <row r="112" spans="2:13">
      <c r="B112" s="29"/>
    </row>
    <row r="113" spans="2:8">
      <c r="B113" s="29"/>
    </row>
    <row r="114" spans="2:8">
      <c r="B114" s="29"/>
      <c r="C114" s="31"/>
      <c r="D114" s="31"/>
      <c r="E114" s="31"/>
      <c r="F114" s="31"/>
      <c r="G114" s="31"/>
      <c r="H114" s="31"/>
    </row>
    <row r="115" spans="2:8">
      <c r="B115" s="29"/>
      <c r="C115" s="31"/>
      <c r="D115" s="31"/>
      <c r="E115" s="31"/>
      <c r="F115" s="31"/>
      <c r="G115" s="31"/>
      <c r="H115" s="31"/>
    </row>
    <row r="116" spans="2:8">
      <c r="B116" s="29"/>
      <c r="C116" s="31"/>
      <c r="D116" s="31"/>
      <c r="E116" s="31"/>
      <c r="F116" s="31"/>
      <c r="G116" s="31"/>
      <c r="H116" s="31"/>
    </row>
    <row r="117" spans="2:8">
      <c r="B117" s="29"/>
      <c r="C117" s="31"/>
      <c r="D117" s="31"/>
      <c r="E117" s="31"/>
      <c r="F117" s="31"/>
      <c r="G117" s="31"/>
      <c r="H117" s="31"/>
    </row>
    <row r="118" spans="2:8">
      <c r="B118" s="30"/>
      <c r="C118" s="31"/>
      <c r="D118" s="31"/>
      <c r="E118" s="31"/>
      <c r="F118" s="31"/>
      <c r="G118" s="31"/>
      <c r="H118" s="31"/>
    </row>
    <row r="154" spans="2:8">
      <c r="B154" s="63" t="s">
        <v>138</v>
      </c>
      <c r="C154" s="63"/>
      <c r="D154" s="63"/>
      <c r="E154" s="63"/>
      <c r="F154" s="63"/>
      <c r="G154" s="63"/>
      <c r="H154" s="63"/>
    </row>
    <row r="155" spans="2:8">
      <c r="B155" s="63"/>
      <c r="C155" s="63"/>
      <c r="D155" s="63"/>
      <c r="E155" s="63"/>
      <c r="F155" s="63"/>
      <c r="G155" s="63"/>
      <c r="H155" s="63"/>
    </row>
    <row r="156" spans="2:8">
      <c r="B156" s="63"/>
      <c r="C156" s="63"/>
      <c r="D156" s="63"/>
      <c r="E156" s="63"/>
      <c r="F156" s="63"/>
      <c r="G156" s="63"/>
      <c r="H156" s="63"/>
    </row>
    <row r="157" spans="2:8">
      <c r="B157" s="63"/>
      <c r="C157" s="63"/>
      <c r="D157" s="63"/>
      <c r="E157" s="63"/>
      <c r="F157" s="63"/>
      <c r="G157" s="63"/>
      <c r="H157" s="63"/>
    </row>
    <row r="158" spans="2:8">
      <c r="B158" s="63"/>
      <c r="C158" s="63"/>
      <c r="D158" s="63"/>
      <c r="E158" s="63"/>
      <c r="F158" s="63"/>
      <c r="G158" s="63"/>
      <c r="H158" s="63"/>
    </row>
  </sheetData>
  <mergeCells count="12">
    <mergeCell ref="B154:H158"/>
    <mergeCell ref="B87:H87"/>
    <mergeCell ref="G24:H24"/>
    <mergeCell ref="B7:D7"/>
    <mergeCell ref="B34:D34"/>
    <mergeCell ref="B47:D47"/>
    <mergeCell ref="B64:D64"/>
    <mergeCell ref="B24:E24"/>
    <mergeCell ref="F7:I7"/>
    <mergeCell ref="H11:I11"/>
    <mergeCell ref="H12:I12"/>
    <mergeCell ref="H13:I13"/>
  </mergeCells>
  <conditionalFormatting sqref="E94">
    <cfRule type="cellIs" dxfId="7" priority="5" operator="equal">
      <formula>"Desenquadrado"</formula>
    </cfRule>
    <cfRule type="cellIs" dxfId="6" priority="6" stopIfTrue="1" operator="equal">
      <formula>"Enquadrado"</formula>
    </cfRule>
    <cfRule type="cellIs" dxfId="5" priority="7" stopIfTrue="1" operator="equal">
      <formula>"Desenquadrada"</formula>
    </cfRule>
    <cfRule type="cellIs" dxfId="4" priority="8" stopIfTrue="1" operator="equal">
      <formula>"Enquadrada"</formula>
    </cfRule>
  </conditionalFormatting>
  <conditionalFormatting sqref="E101">
    <cfRule type="cellIs" dxfId="3" priority="1" operator="equal">
      <formula>"Desenquadrado"</formula>
    </cfRule>
    <cfRule type="cellIs" dxfId="2" priority="2" stopIfTrue="1" operator="equal">
      <formula>"Enquadrado"</formula>
    </cfRule>
    <cfRule type="cellIs" dxfId="1" priority="3" stopIfTrue="1" operator="equal">
      <formula>"Desenquadrada"</formula>
    </cfRule>
    <cfRule type="cellIs" dxfId="0" priority="4" stopIfTrue="1" operator="equal">
      <formula>"Enquadrada"</formula>
    </cfRule>
  </conditionalFormatting>
  <pageMargins left="0.23622047244094491" right="0.23622047244094491" top="0.74803149606299213" bottom="0.37" header="0.31496062992125984" footer="0.31496062992125984"/>
  <pageSetup scale="49" fitToHeight="0" orientation="portrait" r:id="rId1"/>
  <headerFooter>
    <oddHeader>&amp;A</oddHeader>
    <oddFooter>&amp;RPágina &amp;P de &amp;N</oddFooter>
  </headerFooter>
  <rowBreaks count="1" manualBreakCount="1">
    <brk id="7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DB8A-4DF9-46EE-9889-F28966355FD4}">
  <sheetPr codeName="Planilha3"/>
  <dimension ref="A1:AF82"/>
  <sheetViews>
    <sheetView showGridLines="0" topLeftCell="A28" workbookViewId="0">
      <selection activeCell="A52" sqref="A52"/>
    </sheetView>
  </sheetViews>
  <sheetFormatPr defaultRowHeight="15"/>
  <cols>
    <col min="2" max="2" width="13.5703125" bestFit="1" customWidth="1"/>
    <col min="3" max="3" width="12.7109375" bestFit="1" customWidth="1"/>
    <col min="4" max="4" width="12.85546875" bestFit="1" customWidth="1"/>
    <col min="5" max="5" width="28.5703125" bestFit="1" customWidth="1"/>
    <col min="6" max="6" width="5.28515625" bestFit="1" customWidth="1"/>
    <col min="7" max="7" width="7.5703125" bestFit="1" customWidth="1"/>
    <col min="8" max="8" width="35.7109375" bestFit="1" customWidth="1"/>
    <col min="9" max="9" width="17" bestFit="1" customWidth="1"/>
    <col min="10" max="11" width="10.5703125" bestFit="1" customWidth="1"/>
    <col min="12" max="12" width="14.140625" bestFit="1" customWidth="1"/>
    <col min="13" max="13" width="10.28515625" bestFit="1" customWidth="1"/>
    <col min="14" max="14" width="10.7109375" bestFit="1" customWidth="1"/>
    <col min="15" max="15" width="11.28515625" bestFit="1" customWidth="1"/>
    <col min="16" max="16" width="18.5703125" bestFit="1" customWidth="1"/>
    <col min="17" max="17" width="18.7109375" bestFit="1" customWidth="1"/>
    <col min="18" max="18" width="11.28515625" bestFit="1" customWidth="1"/>
    <col min="19" max="19" width="10.28515625" bestFit="1" customWidth="1"/>
    <col min="20" max="20" width="8.7109375" bestFit="1" customWidth="1"/>
    <col min="21" max="21" width="7.140625" bestFit="1" customWidth="1"/>
    <col min="22" max="22" width="10.5703125" bestFit="1" customWidth="1"/>
    <col min="23" max="23" width="5.7109375" bestFit="1" customWidth="1"/>
    <col min="27" max="27" width="13.85546875" bestFit="1" customWidth="1"/>
    <col min="28" max="28" width="16.28515625" bestFit="1" customWidth="1"/>
    <col min="29" max="29" width="9.7109375" bestFit="1" customWidth="1"/>
    <col min="30" max="30" width="20.140625" bestFit="1" customWidth="1"/>
    <col min="31" max="31" width="19.42578125" bestFit="1" customWidth="1"/>
    <col min="32" max="32" width="12.85546875" bestFit="1" customWidth="1"/>
  </cols>
  <sheetData>
    <row r="1" spans="1:32">
      <c r="R1" s="43"/>
    </row>
    <row r="2" spans="1:32">
      <c r="A2" s="38" t="s">
        <v>109</v>
      </c>
      <c r="B2" s="38" t="s">
        <v>110</v>
      </c>
      <c r="C2" s="38" t="s">
        <v>111</v>
      </c>
      <c r="D2" s="38" t="s">
        <v>112</v>
      </c>
      <c r="E2" s="38" t="s">
        <v>113</v>
      </c>
      <c r="F2" s="38" t="s">
        <v>85</v>
      </c>
      <c r="G2" s="38" t="s">
        <v>86</v>
      </c>
      <c r="H2" s="38" t="s">
        <v>48</v>
      </c>
      <c r="I2" s="38" t="s">
        <v>87</v>
      </c>
      <c r="J2" s="38" t="s">
        <v>114</v>
      </c>
      <c r="K2" s="38" t="s">
        <v>115</v>
      </c>
      <c r="L2" s="38" t="s">
        <v>116</v>
      </c>
      <c r="M2" s="38" t="s">
        <v>117</v>
      </c>
      <c r="N2" s="38" t="s">
        <v>118</v>
      </c>
      <c r="O2" s="38" t="s">
        <v>119</v>
      </c>
      <c r="P2" s="38" t="s">
        <v>120</v>
      </c>
      <c r="Q2" s="38" t="s">
        <v>121</v>
      </c>
      <c r="R2" s="38" t="s">
        <v>122</v>
      </c>
      <c r="S2" s="38" t="s">
        <v>123</v>
      </c>
      <c r="T2" s="38" t="s">
        <v>124</v>
      </c>
      <c r="U2" s="38" t="s">
        <v>125</v>
      </c>
      <c r="V2" s="38" t="s">
        <v>126</v>
      </c>
      <c r="W2" s="38" t="s">
        <v>127</v>
      </c>
      <c r="AA2" s="36" t="s">
        <v>90</v>
      </c>
      <c r="AB2" s="36" t="s">
        <v>91</v>
      </c>
      <c r="AC2" s="36" t="s">
        <v>92</v>
      </c>
      <c r="AD2" s="36" t="s">
        <v>104</v>
      </c>
      <c r="AE2" s="36" t="s">
        <v>105</v>
      </c>
      <c r="AF2" s="36" t="s">
        <v>106</v>
      </c>
    </row>
    <row r="3" spans="1:32">
      <c r="A3">
        <v>1144730</v>
      </c>
      <c r="B3" t="s">
        <v>128</v>
      </c>
      <c r="D3" t="s">
        <v>129</v>
      </c>
      <c r="E3" t="s">
        <v>47</v>
      </c>
      <c r="F3">
        <v>1</v>
      </c>
      <c r="G3">
        <v>62</v>
      </c>
      <c r="H3" t="s">
        <v>57</v>
      </c>
      <c r="I3" s="34" t="s">
        <v>96</v>
      </c>
      <c r="J3" s="53">
        <v>44706</v>
      </c>
      <c r="K3" s="53">
        <v>44706</v>
      </c>
      <c r="L3" s="53">
        <v>44705</v>
      </c>
      <c r="M3" s="34">
        <v>1216.8699999999999</v>
      </c>
      <c r="N3" s="34">
        <v>1227.3</v>
      </c>
      <c r="O3" s="34">
        <v>1227.3</v>
      </c>
      <c r="P3" s="34">
        <v>1227.3</v>
      </c>
      <c r="Q3" s="54">
        <v>0</v>
      </c>
      <c r="R3" s="54">
        <v>1227.3</v>
      </c>
      <c r="S3" t="s">
        <v>130</v>
      </c>
      <c r="T3" t="s">
        <v>131</v>
      </c>
      <c r="U3">
        <v>3100</v>
      </c>
      <c r="V3" s="35">
        <v>40160</v>
      </c>
      <c r="W3">
        <v>7</v>
      </c>
      <c r="AA3" s="42" t="str">
        <f>IFERROR(IF(AB3=0,"Pago em dia",IF(AB3&gt;0,"Pago em atraso",IF(AB3&lt;0,"Pago antecipado",""))),"")</f>
        <v>Pago antecipado</v>
      </c>
      <c r="AB3" s="33">
        <f>+L3-IF(AND(WEEKDAY(J3)&gt;1,WEEKDAY(J3)&lt;7,ISERROR(VLOOKUP(J3,[1]FeriadosAnbima!$A$2:$A$938,1,FALSE))),J3,WORKDAY(J3,1,[1]!FERIADO))</f>
        <v>-1</v>
      </c>
      <c r="AC3" s="42" t="str">
        <f>IF(AB3="","",IF(AB3=0,"Em dia",IF(AND(ABS(AB3)&gt;=1,ABS(AB3)&lt;=30),"Até 30 dias",IF(AND(ABS(AB3)&gt;30,ABS(AB3)&lt;=60),"Até 60 dias",IF(AND(ABS(AB3)&gt;60,ABS(AB3)&lt;=90),"Até 90 dias",IF(AND(ABS(AB3)&gt;90,ABS(AB3)&lt;=120),"Até 120 dias",IF(AND(ABS(AB3)&gt;120,ABS(AB3)&lt;=180),"Até 180 dias","Maior que 180 dias")))))))</f>
        <v>Até 30 dias</v>
      </c>
      <c r="AD3" s="41">
        <f>DATE(YEAR(J3),MONTH(J3),1)</f>
        <v>44682</v>
      </c>
      <c r="AE3" s="41">
        <f>IFERROR(DATE(YEAR(L3),MONTH(L3),1),"")</f>
        <v>44682</v>
      </c>
      <c r="AF3" s="40">
        <f>R3</f>
        <v>1227.3</v>
      </c>
    </row>
    <row r="4" spans="1:32">
      <c r="A4">
        <v>1144735</v>
      </c>
      <c r="B4" t="s">
        <v>128</v>
      </c>
      <c r="D4" t="s">
        <v>129</v>
      </c>
      <c r="E4" t="s">
        <v>47</v>
      </c>
      <c r="F4">
        <v>1</v>
      </c>
      <c r="G4">
        <v>46</v>
      </c>
      <c r="H4" t="s">
        <v>60</v>
      </c>
      <c r="I4" s="34" t="s">
        <v>97</v>
      </c>
      <c r="J4" s="53">
        <v>44706</v>
      </c>
      <c r="K4" s="53">
        <v>44707</v>
      </c>
      <c r="L4" s="53">
        <v>44706</v>
      </c>
      <c r="M4" s="34">
        <v>347.22</v>
      </c>
      <c r="N4" s="34">
        <v>350.2</v>
      </c>
      <c r="O4" s="34">
        <v>350.2</v>
      </c>
      <c r="P4" s="34">
        <v>350.2</v>
      </c>
      <c r="Q4" s="54">
        <v>0</v>
      </c>
      <c r="R4" s="54">
        <v>350.2</v>
      </c>
      <c r="S4" t="s">
        <v>130</v>
      </c>
      <c r="T4" t="s">
        <v>131</v>
      </c>
      <c r="U4">
        <v>3100</v>
      </c>
      <c r="V4" s="35">
        <v>40160</v>
      </c>
      <c r="W4">
        <v>7</v>
      </c>
      <c r="AA4" s="42" t="str">
        <f t="shared" ref="AA4:AA52" si="0">IFERROR(IF(AB4=0,"Pago em dia",IF(AB4&gt;0,"Pago em atraso",IF(AB4&lt;0,"Pago antecipado",""))),"")</f>
        <v>Pago em dia</v>
      </c>
      <c r="AB4" s="33">
        <f>+L4-IF(AND(WEEKDAY(J4)&gt;1,WEEKDAY(J4)&lt;7,ISERROR(VLOOKUP(J4,[1]FeriadosAnbima!$A$2:$A$938,1,FALSE))),J4,WORKDAY(J4,1,[1]!FERIADO))</f>
        <v>0</v>
      </c>
      <c r="AC4" s="42" t="str">
        <f t="shared" ref="AC4:AC52" si="1">IF(AB4="","",IF(AB4=0,"Em dia",IF(AND(ABS(AB4)&gt;=1,ABS(AB4)&lt;=30),"Até 30 dias",IF(AND(ABS(AB4)&gt;30,ABS(AB4)&lt;=60),"Até 60 dias",IF(AND(ABS(AB4)&gt;60,ABS(AB4)&lt;=90),"Até 90 dias",IF(AND(ABS(AB4)&gt;90,ABS(AB4)&lt;=120),"Até 120 dias",IF(AND(ABS(AB4)&gt;120,ABS(AB4)&lt;=180),"Até 180 dias","Maior que 180 dias")))))))</f>
        <v>Em dia</v>
      </c>
      <c r="AD4" s="41">
        <f t="shared" ref="AD4:AD52" si="2">DATE(YEAR(J4),MONTH(J4),1)</f>
        <v>44682</v>
      </c>
      <c r="AE4" s="41">
        <f t="shared" ref="AE4:AE52" si="3">IFERROR(DATE(YEAR(L4),MONTH(L4),1),"")</f>
        <v>44682</v>
      </c>
      <c r="AF4" s="40">
        <f t="shared" ref="AF4:AF52" si="4">R4</f>
        <v>350.2</v>
      </c>
    </row>
    <row r="5" spans="1:32">
      <c r="A5">
        <v>1144739</v>
      </c>
      <c r="B5" t="s">
        <v>128</v>
      </c>
      <c r="D5" t="s">
        <v>129</v>
      </c>
      <c r="E5" t="s">
        <v>47</v>
      </c>
      <c r="F5">
        <v>1</v>
      </c>
      <c r="G5">
        <v>122</v>
      </c>
      <c r="H5" t="s">
        <v>72</v>
      </c>
      <c r="I5" s="34" t="s">
        <v>97</v>
      </c>
      <c r="J5" s="53">
        <v>44706</v>
      </c>
      <c r="K5" s="53">
        <v>44708</v>
      </c>
      <c r="L5" s="53">
        <v>44707</v>
      </c>
      <c r="M5" s="34">
        <v>971.61</v>
      </c>
      <c r="N5" s="34">
        <v>999.86</v>
      </c>
      <c r="O5" s="34">
        <v>979.94</v>
      </c>
      <c r="P5" s="34">
        <v>979.94</v>
      </c>
      <c r="Q5" s="54">
        <v>0</v>
      </c>
      <c r="R5" s="54">
        <v>999.86</v>
      </c>
      <c r="S5" t="s">
        <v>130</v>
      </c>
      <c r="T5" t="s">
        <v>131</v>
      </c>
      <c r="U5">
        <v>3100</v>
      </c>
      <c r="V5" s="35">
        <v>40160</v>
      </c>
      <c r="W5">
        <v>7</v>
      </c>
      <c r="AA5" s="42" t="str">
        <f t="shared" si="0"/>
        <v>Pago em atraso</v>
      </c>
      <c r="AB5" s="33">
        <f>+L5-IF(AND(WEEKDAY(J5)&gt;1,WEEKDAY(J5)&lt;7,ISERROR(VLOOKUP(J5,[1]FeriadosAnbima!$A$2:$A$938,1,FALSE))),J5,WORKDAY(J5,1,[1]!FERIADO))</f>
        <v>1</v>
      </c>
      <c r="AC5" s="42" t="str">
        <f t="shared" si="1"/>
        <v>Até 30 dias</v>
      </c>
      <c r="AD5" s="41">
        <f t="shared" si="2"/>
        <v>44682</v>
      </c>
      <c r="AE5" s="41">
        <f t="shared" si="3"/>
        <v>44682</v>
      </c>
      <c r="AF5" s="40">
        <f t="shared" si="4"/>
        <v>999.86</v>
      </c>
    </row>
    <row r="6" spans="1:32">
      <c r="A6">
        <v>1144743</v>
      </c>
      <c r="B6" t="s">
        <v>128</v>
      </c>
      <c r="D6" t="s">
        <v>129</v>
      </c>
      <c r="E6" t="s">
        <v>47</v>
      </c>
      <c r="F6">
        <v>1</v>
      </c>
      <c r="G6">
        <v>96</v>
      </c>
      <c r="H6" t="s">
        <v>81</v>
      </c>
      <c r="I6" s="34" t="s">
        <v>89</v>
      </c>
      <c r="J6" s="53">
        <v>44706</v>
      </c>
      <c r="K6" s="53">
        <v>44707</v>
      </c>
      <c r="L6" s="53">
        <v>44706</v>
      </c>
      <c r="M6" s="34">
        <v>629.34</v>
      </c>
      <c r="N6" s="34">
        <v>634.73</v>
      </c>
      <c r="O6" s="34">
        <v>634.73</v>
      </c>
      <c r="P6" s="34">
        <v>634.73</v>
      </c>
      <c r="Q6" s="54">
        <v>0</v>
      </c>
      <c r="R6" s="54">
        <v>634.73</v>
      </c>
      <c r="S6" t="s">
        <v>130</v>
      </c>
      <c r="T6" t="s">
        <v>131</v>
      </c>
      <c r="U6">
        <v>3100</v>
      </c>
      <c r="V6" s="35">
        <v>40160</v>
      </c>
      <c r="W6">
        <v>7</v>
      </c>
      <c r="AA6" s="42" t="str">
        <f t="shared" si="0"/>
        <v>Pago em dia</v>
      </c>
      <c r="AB6" s="33">
        <f>+L6-IF(AND(WEEKDAY(J6)&gt;1,WEEKDAY(J6)&lt;7,ISERROR(VLOOKUP(J6,[1]FeriadosAnbima!$A$2:$A$938,1,FALSE))),J6,WORKDAY(J6,1,[1]!FERIADO))</f>
        <v>0</v>
      </c>
      <c r="AC6" s="42" t="str">
        <f t="shared" si="1"/>
        <v>Em dia</v>
      </c>
      <c r="AD6" s="41">
        <f t="shared" si="2"/>
        <v>44682</v>
      </c>
      <c r="AE6" s="41">
        <f t="shared" si="3"/>
        <v>44682</v>
      </c>
      <c r="AF6" s="40">
        <f t="shared" si="4"/>
        <v>634.73</v>
      </c>
    </row>
    <row r="7" spans="1:32">
      <c r="A7">
        <v>1144765</v>
      </c>
      <c r="B7" t="s">
        <v>128</v>
      </c>
      <c r="D7" t="s">
        <v>129</v>
      </c>
      <c r="E7" t="s">
        <v>47</v>
      </c>
      <c r="F7">
        <v>1</v>
      </c>
      <c r="G7">
        <v>114</v>
      </c>
      <c r="H7" t="s">
        <v>76</v>
      </c>
      <c r="I7" s="34" t="s">
        <v>132</v>
      </c>
      <c r="J7" s="53">
        <v>44717</v>
      </c>
      <c r="K7" s="53">
        <v>44712</v>
      </c>
      <c r="L7" s="53">
        <v>44711</v>
      </c>
      <c r="M7" s="34">
        <v>1033.17</v>
      </c>
      <c r="N7" s="34">
        <v>1051.9000000000001</v>
      </c>
      <c r="O7" s="34">
        <v>1051.9000000000001</v>
      </c>
      <c r="P7" s="34">
        <v>1042.03</v>
      </c>
      <c r="Q7" s="54">
        <v>9.8699999999999992</v>
      </c>
      <c r="R7" s="54">
        <v>1051.9000000000001</v>
      </c>
      <c r="S7" t="s">
        <v>130</v>
      </c>
      <c r="T7" t="s">
        <v>131</v>
      </c>
      <c r="U7">
        <v>3100</v>
      </c>
      <c r="V7" s="35">
        <v>40160</v>
      </c>
      <c r="W7">
        <v>7</v>
      </c>
      <c r="AA7" s="42" t="str">
        <f t="shared" si="0"/>
        <v>Pago antecipado</v>
      </c>
      <c r="AB7" s="33">
        <f>+L7-IF(AND(WEEKDAY(J7)&gt;1,WEEKDAY(J7)&lt;7,ISERROR(VLOOKUP(J7,[1]FeriadosAnbima!$A$2:$A$938,1,FALSE))),J7,WORKDAY(J7,1,[1]!FERIADO))</f>
        <v>-7</v>
      </c>
      <c r="AC7" s="42" t="str">
        <f t="shared" si="1"/>
        <v>Até 30 dias</v>
      </c>
      <c r="AD7" s="41">
        <f t="shared" si="2"/>
        <v>44713</v>
      </c>
      <c r="AE7" s="41">
        <f t="shared" si="3"/>
        <v>44682</v>
      </c>
      <c r="AF7" s="40">
        <f t="shared" si="4"/>
        <v>1051.9000000000001</v>
      </c>
    </row>
    <row r="8" spans="1:32">
      <c r="A8">
        <v>1144804</v>
      </c>
      <c r="B8" t="s">
        <v>128</v>
      </c>
      <c r="D8" t="s">
        <v>129</v>
      </c>
      <c r="E8" t="s">
        <v>47</v>
      </c>
      <c r="F8">
        <v>1</v>
      </c>
      <c r="G8">
        <v>206</v>
      </c>
      <c r="H8" t="s">
        <v>62</v>
      </c>
      <c r="I8" s="34" t="s">
        <v>132</v>
      </c>
      <c r="J8" s="53">
        <v>44706</v>
      </c>
      <c r="K8" s="53">
        <v>44707</v>
      </c>
      <c r="L8" s="53">
        <v>44706</v>
      </c>
      <c r="M8" s="34">
        <v>107.16</v>
      </c>
      <c r="N8" s="34">
        <v>108.08</v>
      </c>
      <c r="O8" s="34">
        <v>108.08</v>
      </c>
      <c r="P8" s="34">
        <v>108.08</v>
      </c>
      <c r="Q8" s="54">
        <v>0</v>
      </c>
      <c r="R8" s="54">
        <v>108.08</v>
      </c>
      <c r="S8" t="s">
        <v>130</v>
      </c>
      <c r="T8" t="s">
        <v>131</v>
      </c>
      <c r="U8">
        <v>3100</v>
      </c>
      <c r="V8" s="35">
        <v>40160</v>
      </c>
      <c r="W8">
        <v>7</v>
      </c>
      <c r="AA8" s="42" t="str">
        <f t="shared" si="0"/>
        <v>Pago em dia</v>
      </c>
      <c r="AB8" s="33">
        <f>+L8-IF(AND(WEEKDAY(J8)&gt;1,WEEKDAY(J8)&lt;7,ISERROR(VLOOKUP(J8,[1]FeriadosAnbima!$A$2:$A$938,1,FALSE))),J8,WORKDAY(J8,1,[1]!FERIADO))</f>
        <v>0</v>
      </c>
      <c r="AC8" s="42" t="str">
        <f t="shared" si="1"/>
        <v>Em dia</v>
      </c>
      <c r="AD8" s="41">
        <f t="shared" si="2"/>
        <v>44682</v>
      </c>
      <c r="AE8" s="41">
        <f t="shared" si="3"/>
        <v>44682</v>
      </c>
      <c r="AF8" s="40">
        <f t="shared" si="4"/>
        <v>108.08</v>
      </c>
    </row>
    <row r="9" spans="1:32">
      <c r="A9">
        <v>1145132</v>
      </c>
      <c r="B9" t="s">
        <v>128</v>
      </c>
      <c r="D9" t="s">
        <v>129</v>
      </c>
      <c r="E9" t="s">
        <v>47</v>
      </c>
      <c r="F9">
        <v>1</v>
      </c>
      <c r="G9">
        <v>72</v>
      </c>
      <c r="H9" t="s">
        <v>58</v>
      </c>
      <c r="I9" s="34" t="s">
        <v>97</v>
      </c>
      <c r="J9" s="53">
        <v>44686</v>
      </c>
      <c r="K9" s="53">
        <v>44705</v>
      </c>
      <c r="L9" s="53">
        <v>44705</v>
      </c>
      <c r="M9" s="34">
        <v>916.74</v>
      </c>
      <c r="N9" s="34">
        <v>924.62</v>
      </c>
      <c r="O9" s="34">
        <v>924.6</v>
      </c>
      <c r="P9" s="34">
        <v>924.6</v>
      </c>
      <c r="Q9" s="54">
        <v>0</v>
      </c>
      <c r="R9" s="54">
        <v>924.62</v>
      </c>
      <c r="S9" t="s">
        <v>130</v>
      </c>
      <c r="T9" t="s">
        <v>131</v>
      </c>
      <c r="U9">
        <v>3100</v>
      </c>
      <c r="V9" s="35">
        <v>40160</v>
      </c>
      <c r="W9">
        <v>7</v>
      </c>
      <c r="AA9" s="42" t="str">
        <f t="shared" si="0"/>
        <v>Pago em atraso</v>
      </c>
      <c r="AB9" s="33">
        <f>+L9-IF(AND(WEEKDAY(J9)&gt;1,WEEKDAY(J9)&lt;7,ISERROR(VLOOKUP(J9,[1]FeriadosAnbima!$A$2:$A$938,1,FALSE))),J9,WORKDAY(J9,1,[1]!FERIADO))</f>
        <v>19</v>
      </c>
      <c r="AC9" s="42" t="str">
        <f t="shared" si="1"/>
        <v>Até 30 dias</v>
      </c>
      <c r="AD9" s="41">
        <f t="shared" si="2"/>
        <v>44682</v>
      </c>
      <c r="AE9" s="41">
        <f t="shared" si="3"/>
        <v>44682</v>
      </c>
      <c r="AF9" s="40">
        <f t="shared" si="4"/>
        <v>924.62</v>
      </c>
    </row>
    <row r="10" spans="1:32">
      <c r="A10">
        <v>1145136</v>
      </c>
      <c r="B10" t="s">
        <v>128</v>
      </c>
      <c r="D10" t="s">
        <v>129</v>
      </c>
      <c r="E10" t="s">
        <v>47</v>
      </c>
      <c r="F10">
        <v>1</v>
      </c>
      <c r="G10">
        <v>64</v>
      </c>
      <c r="H10" t="s">
        <v>67</v>
      </c>
      <c r="I10" s="34" t="s">
        <v>93</v>
      </c>
      <c r="J10" s="53">
        <v>44696</v>
      </c>
      <c r="K10" s="53">
        <v>44697</v>
      </c>
      <c r="L10" s="53">
        <v>44694</v>
      </c>
      <c r="M10" s="34">
        <v>1048.9000000000001</v>
      </c>
      <c r="N10" s="34">
        <v>1057.8900000000001</v>
      </c>
      <c r="O10" s="34">
        <v>1057.8900000000001</v>
      </c>
      <c r="P10" s="34">
        <v>1057.8900000000001</v>
      </c>
      <c r="Q10" s="54">
        <v>0</v>
      </c>
      <c r="R10" s="54">
        <v>1057.8900000000001</v>
      </c>
      <c r="S10" t="s">
        <v>130</v>
      </c>
      <c r="T10" t="s">
        <v>131</v>
      </c>
      <c r="U10">
        <v>3100</v>
      </c>
      <c r="V10" s="35">
        <v>40160</v>
      </c>
      <c r="W10">
        <v>7</v>
      </c>
      <c r="AA10" s="42" t="str">
        <f t="shared" si="0"/>
        <v>Pago antecipado</v>
      </c>
      <c r="AB10" s="33">
        <f>+L10-IF(AND(WEEKDAY(J10)&gt;1,WEEKDAY(J10)&lt;7,ISERROR(VLOOKUP(J10,[1]FeriadosAnbima!$A$2:$A$938,1,FALSE))),J10,WORKDAY(J10,1,[1]!FERIADO))</f>
        <v>-3</v>
      </c>
      <c r="AC10" s="42" t="str">
        <f t="shared" si="1"/>
        <v>Até 30 dias</v>
      </c>
      <c r="AD10" s="41">
        <f t="shared" si="2"/>
        <v>44682</v>
      </c>
      <c r="AE10" s="41">
        <f t="shared" si="3"/>
        <v>44682</v>
      </c>
      <c r="AF10" s="40">
        <f t="shared" si="4"/>
        <v>1057.8900000000001</v>
      </c>
    </row>
    <row r="11" spans="1:32">
      <c r="A11">
        <v>1145138</v>
      </c>
      <c r="B11" t="s">
        <v>128</v>
      </c>
      <c r="D11" t="s">
        <v>129</v>
      </c>
      <c r="E11" t="s">
        <v>47</v>
      </c>
      <c r="F11">
        <v>1</v>
      </c>
      <c r="G11">
        <v>201</v>
      </c>
      <c r="H11" t="s">
        <v>54</v>
      </c>
      <c r="I11" s="34" t="s">
        <v>97</v>
      </c>
      <c r="J11" s="53">
        <v>44686</v>
      </c>
      <c r="K11" s="53">
        <v>44685</v>
      </c>
      <c r="L11" s="53">
        <v>44685</v>
      </c>
      <c r="M11" s="34">
        <v>1321.39</v>
      </c>
      <c r="N11" s="34">
        <v>1332.76</v>
      </c>
      <c r="O11" s="34">
        <v>1332.72</v>
      </c>
      <c r="P11" s="34">
        <v>1332.72</v>
      </c>
      <c r="Q11" s="54">
        <v>0</v>
      </c>
      <c r="R11" s="54">
        <v>1332.76</v>
      </c>
      <c r="S11" t="s">
        <v>130</v>
      </c>
      <c r="T11" t="s">
        <v>131</v>
      </c>
      <c r="U11">
        <v>3100</v>
      </c>
      <c r="V11" s="35">
        <v>40160</v>
      </c>
      <c r="W11">
        <v>7</v>
      </c>
      <c r="AA11" s="42" t="str">
        <f t="shared" si="0"/>
        <v>Pago antecipado</v>
      </c>
      <c r="AB11" s="33">
        <f>+L11-IF(AND(WEEKDAY(J11)&gt;1,WEEKDAY(J11)&lt;7,ISERROR(VLOOKUP(J11,[1]FeriadosAnbima!$A$2:$A$938,1,FALSE))),J11,WORKDAY(J11,1,[1]!FERIADO))</f>
        <v>-1</v>
      </c>
      <c r="AC11" s="42" t="str">
        <f t="shared" si="1"/>
        <v>Até 30 dias</v>
      </c>
      <c r="AD11" s="41">
        <f t="shared" si="2"/>
        <v>44682</v>
      </c>
      <c r="AE11" s="41">
        <f t="shared" si="3"/>
        <v>44682</v>
      </c>
      <c r="AF11" s="40">
        <f t="shared" si="4"/>
        <v>1332.76</v>
      </c>
    </row>
    <row r="12" spans="1:32">
      <c r="A12">
        <v>1145142</v>
      </c>
      <c r="B12" t="s">
        <v>128</v>
      </c>
      <c r="D12" t="s">
        <v>129</v>
      </c>
      <c r="E12" t="s">
        <v>47</v>
      </c>
      <c r="F12">
        <v>1</v>
      </c>
      <c r="G12">
        <v>194</v>
      </c>
      <c r="H12" t="s">
        <v>66</v>
      </c>
      <c r="I12" s="34" t="s">
        <v>89</v>
      </c>
      <c r="J12" s="53">
        <v>44696</v>
      </c>
      <c r="K12" s="53">
        <v>44691</v>
      </c>
      <c r="L12" s="53">
        <v>44690</v>
      </c>
      <c r="M12" s="34">
        <v>780.05</v>
      </c>
      <c r="N12" s="34">
        <v>786.74</v>
      </c>
      <c r="O12" s="34">
        <v>786.74</v>
      </c>
      <c r="P12" s="34">
        <v>786.74</v>
      </c>
      <c r="Q12" s="54">
        <v>0</v>
      </c>
      <c r="R12" s="54">
        <v>786.74</v>
      </c>
      <c r="S12" t="s">
        <v>130</v>
      </c>
      <c r="T12" t="s">
        <v>131</v>
      </c>
      <c r="U12">
        <v>3100</v>
      </c>
      <c r="V12" s="35">
        <v>40160</v>
      </c>
      <c r="W12">
        <v>7</v>
      </c>
      <c r="AA12" s="42" t="str">
        <f t="shared" si="0"/>
        <v>Pago antecipado</v>
      </c>
      <c r="AB12" s="33">
        <f>+L12-IF(AND(WEEKDAY(J12)&gt;1,WEEKDAY(J12)&lt;7,ISERROR(VLOOKUP(J12,[1]FeriadosAnbima!$A$2:$A$938,1,FALSE))),J12,WORKDAY(J12,1,[1]!FERIADO))</f>
        <v>-7</v>
      </c>
      <c r="AC12" s="42" t="str">
        <f t="shared" si="1"/>
        <v>Até 30 dias</v>
      </c>
      <c r="AD12" s="41">
        <f t="shared" si="2"/>
        <v>44682</v>
      </c>
      <c r="AE12" s="41">
        <f t="shared" si="3"/>
        <v>44682</v>
      </c>
      <c r="AF12" s="40">
        <f t="shared" si="4"/>
        <v>786.74</v>
      </c>
    </row>
    <row r="13" spans="1:32">
      <c r="A13">
        <v>1145151</v>
      </c>
      <c r="B13" t="s">
        <v>128</v>
      </c>
      <c r="D13" t="s">
        <v>129</v>
      </c>
      <c r="E13" t="s">
        <v>47</v>
      </c>
      <c r="F13">
        <v>1</v>
      </c>
      <c r="G13">
        <v>106</v>
      </c>
      <c r="H13" t="s">
        <v>61</v>
      </c>
      <c r="I13" s="34" t="s">
        <v>101</v>
      </c>
      <c r="J13" s="53">
        <v>44686</v>
      </c>
      <c r="K13" s="53">
        <v>44686</v>
      </c>
      <c r="L13" s="53">
        <v>44686</v>
      </c>
      <c r="M13" s="34">
        <v>1837.94</v>
      </c>
      <c r="N13" s="34">
        <v>1853.75</v>
      </c>
      <c r="O13" s="34">
        <v>1853.7</v>
      </c>
      <c r="P13" s="34">
        <v>1853.7</v>
      </c>
      <c r="Q13" s="54">
        <v>0</v>
      </c>
      <c r="R13" s="54">
        <v>1853.75</v>
      </c>
      <c r="S13" t="s">
        <v>130</v>
      </c>
      <c r="T13" t="s">
        <v>131</v>
      </c>
      <c r="U13">
        <v>3100</v>
      </c>
      <c r="V13" s="35">
        <v>40160</v>
      </c>
      <c r="W13">
        <v>7</v>
      </c>
      <c r="AA13" s="42" t="str">
        <f t="shared" si="0"/>
        <v>Pago em dia</v>
      </c>
      <c r="AB13" s="33">
        <f>+L13-IF(AND(WEEKDAY(J13)&gt;1,WEEKDAY(J13)&lt;7,ISERROR(VLOOKUP(J13,[1]FeriadosAnbima!$A$2:$A$938,1,FALSE))),J13,WORKDAY(J13,1,[1]!FERIADO))</f>
        <v>0</v>
      </c>
      <c r="AC13" s="42" t="str">
        <f t="shared" si="1"/>
        <v>Em dia</v>
      </c>
      <c r="AD13" s="41">
        <f t="shared" si="2"/>
        <v>44682</v>
      </c>
      <c r="AE13" s="41">
        <f t="shared" si="3"/>
        <v>44682</v>
      </c>
      <c r="AF13" s="40">
        <f t="shared" si="4"/>
        <v>1853.75</v>
      </c>
    </row>
    <row r="14" spans="1:32">
      <c r="A14">
        <v>1145155</v>
      </c>
      <c r="B14" t="s">
        <v>128</v>
      </c>
      <c r="D14" t="s">
        <v>129</v>
      </c>
      <c r="E14" t="s">
        <v>47</v>
      </c>
      <c r="F14">
        <v>1</v>
      </c>
      <c r="G14">
        <v>38</v>
      </c>
      <c r="H14" t="s">
        <v>83</v>
      </c>
      <c r="I14" s="34" t="s">
        <v>98</v>
      </c>
      <c r="J14" s="53">
        <v>44696</v>
      </c>
      <c r="K14" s="53">
        <v>44697</v>
      </c>
      <c r="L14" s="53">
        <v>44694</v>
      </c>
      <c r="M14" s="34">
        <v>1080.8499999999999</v>
      </c>
      <c r="N14" s="34">
        <v>1090.1199999999999</v>
      </c>
      <c r="O14" s="34">
        <v>1090.1199999999999</v>
      </c>
      <c r="P14" s="34">
        <v>1090.1199999999999</v>
      </c>
      <c r="Q14" s="54">
        <v>0</v>
      </c>
      <c r="R14" s="54">
        <v>1090.1199999999999</v>
      </c>
      <c r="S14" t="s">
        <v>130</v>
      </c>
      <c r="T14" t="s">
        <v>131</v>
      </c>
      <c r="U14">
        <v>3100</v>
      </c>
      <c r="V14" s="35">
        <v>40160</v>
      </c>
      <c r="W14">
        <v>7</v>
      </c>
      <c r="AA14" s="42" t="str">
        <f t="shared" si="0"/>
        <v>Pago antecipado</v>
      </c>
      <c r="AB14" s="33">
        <f>+L14-IF(AND(WEEKDAY(J14)&gt;1,WEEKDAY(J14)&lt;7,ISERROR(VLOOKUP(J14,[1]FeriadosAnbima!$A$2:$A$938,1,FALSE))),J14,WORKDAY(J14,1,[1]!FERIADO))</f>
        <v>-3</v>
      </c>
      <c r="AC14" s="42" t="str">
        <f t="shared" si="1"/>
        <v>Até 30 dias</v>
      </c>
      <c r="AD14" s="41">
        <f t="shared" si="2"/>
        <v>44682</v>
      </c>
      <c r="AE14" s="41">
        <f t="shared" si="3"/>
        <v>44682</v>
      </c>
      <c r="AF14" s="40">
        <f t="shared" si="4"/>
        <v>1090.1199999999999</v>
      </c>
    </row>
    <row r="15" spans="1:32">
      <c r="A15">
        <v>1145164</v>
      </c>
      <c r="B15" t="s">
        <v>128</v>
      </c>
      <c r="D15" t="s">
        <v>129</v>
      </c>
      <c r="E15" t="s">
        <v>47</v>
      </c>
      <c r="F15">
        <v>1</v>
      </c>
      <c r="G15">
        <v>26</v>
      </c>
      <c r="H15" t="s">
        <v>56</v>
      </c>
      <c r="I15" s="34" t="s">
        <v>101</v>
      </c>
      <c r="J15" s="53">
        <v>44696</v>
      </c>
      <c r="K15" s="53">
        <v>44691</v>
      </c>
      <c r="L15" s="53">
        <v>44690</v>
      </c>
      <c r="M15" s="34">
        <v>805.23</v>
      </c>
      <c r="N15" s="34">
        <v>812.13</v>
      </c>
      <c r="O15" s="34">
        <v>812.13</v>
      </c>
      <c r="P15" s="34">
        <v>812.13</v>
      </c>
      <c r="Q15" s="54">
        <v>0</v>
      </c>
      <c r="R15" s="54">
        <v>812.13</v>
      </c>
      <c r="S15" t="s">
        <v>130</v>
      </c>
      <c r="T15" t="s">
        <v>131</v>
      </c>
      <c r="U15">
        <v>3100</v>
      </c>
      <c r="V15" s="35">
        <v>40160</v>
      </c>
      <c r="W15">
        <v>7</v>
      </c>
      <c r="AA15" s="42" t="str">
        <f t="shared" si="0"/>
        <v>Pago antecipado</v>
      </c>
      <c r="AB15" s="33">
        <f>+L15-IF(AND(WEEKDAY(J15)&gt;1,WEEKDAY(J15)&lt;7,ISERROR(VLOOKUP(J15,[1]FeriadosAnbima!$A$2:$A$938,1,FALSE))),J15,WORKDAY(J15,1,[1]!FERIADO))</f>
        <v>-7</v>
      </c>
      <c r="AC15" s="42" t="str">
        <f t="shared" si="1"/>
        <v>Até 30 dias</v>
      </c>
      <c r="AD15" s="41">
        <f t="shared" si="2"/>
        <v>44682</v>
      </c>
      <c r="AE15" s="41">
        <f t="shared" si="3"/>
        <v>44682</v>
      </c>
      <c r="AF15" s="40">
        <f t="shared" si="4"/>
        <v>812.13</v>
      </c>
    </row>
    <row r="16" spans="1:32">
      <c r="A16">
        <v>1145175</v>
      </c>
      <c r="B16" t="s">
        <v>128</v>
      </c>
      <c r="D16" t="s">
        <v>129</v>
      </c>
      <c r="E16" t="s">
        <v>47</v>
      </c>
      <c r="F16">
        <v>1</v>
      </c>
      <c r="G16">
        <v>212</v>
      </c>
      <c r="H16" t="s">
        <v>49</v>
      </c>
      <c r="I16" s="34" t="s">
        <v>97</v>
      </c>
      <c r="J16" s="53">
        <v>44706</v>
      </c>
      <c r="K16" s="53">
        <v>44690</v>
      </c>
      <c r="L16" s="53">
        <v>44687</v>
      </c>
      <c r="M16" s="34">
        <v>2060.09</v>
      </c>
      <c r="N16" s="34">
        <v>2077.75</v>
      </c>
      <c r="O16" s="34">
        <v>2077.75</v>
      </c>
      <c r="P16" s="34">
        <v>2077.75</v>
      </c>
      <c r="Q16" s="54">
        <v>0</v>
      </c>
      <c r="R16" s="54">
        <v>2077.75</v>
      </c>
      <c r="S16" t="s">
        <v>130</v>
      </c>
      <c r="T16" t="s">
        <v>131</v>
      </c>
      <c r="U16">
        <v>3100</v>
      </c>
      <c r="V16" s="35">
        <v>40160</v>
      </c>
      <c r="W16">
        <v>7</v>
      </c>
      <c r="AA16" s="42" t="str">
        <f t="shared" si="0"/>
        <v>Pago antecipado</v>
      </c>
      <c r="AB16" s="33">
        <f>+L16-IF(AND(WEEKDAY(J16)&gt;1,WEEKDAY(J16)&lt;7,ISERROR(VLOOKUP(J16,[1]FeriadosAnbima!$A$2:$A$938,1,FALSE))),J16,WORKDAY(J16,1,[1]!FERIADO))</f>
        <v>-19</v>
      </c>
      <c r="AC16" s="42" t="str">
        <f t="shared" si="1"/>
        <v>Até 30 dias</v>
      </c>
      <c r="AD16" s="41">
        <f t="shared" si="2"/>
        <v>44682</v>
      </c>
      <c r="AE16" s="41">
        <f t="shared" si="3"/>
        <v>44682</v>
      </c>
      <c r="AF16" s="40">
        <f t="shared" si="4"/>
        <v>2077.75</v>
      </c>
    </row>
    <row r="17" spans="1:32">
      <c r="A17">
        <v>1145176</v>
      </c>
      <c r="B17" t="s">
        <v>128</v>
      </c>
      <c r="D17" t="s">
        <v>129</v>
      </c>
      <c r="E17" t="s">
        <v>47</v>
      </c>
      <c r="F17">
        <v>1</v>
      </c>
      <c r="G17">
        <v>212</v>
      </c>
      <c r="H17" t="s">
        <v>49</v>
      </c>
      <c r="I17" s="34" t="s">
        <v>101</v>
      </c>
      <c r="J17" s="53">
        <v>44737</v>
      </c>
      <c r="K17" s="53">
        <v>44707</v>
      </c>
      <c r="L17" s="53">
        <v>44706</v>
      </c>
      <c r="M17" s="34">
        <v>2060.09</v>
      </c>
      <c r="N17" s="34">
        <v>2097.44</v>
      </c>
      <c r="O17" s="34">
        <v>2097.44</v>
      </c>
      <c r="P17" s="34">
        <v>2077.75</v>
      </c>
      <c r="Q17" s="54">
        <v>19.690000000000001</v>
      </c>
      <c r="R17" s="54">
        <v>2097.44</v>
      </c>
      <c r="S17" t="s">
        <v>130</v>
      </c>
      <c r="T17" t="s">
        <v>131</v>
      </c>
      <c r="U17">
        <v>3100</v>
      </c>
      <c r="V17" s="35">
        <v>40160</v>
      </c>
      <c r="W17">
        <v>7</v>
      </c>
      <c r="AA17" s="42" t="str">
        <f t="shared" si="0"/>
        <v>Pago antecipado</v>
      </c>
      <c r="AB17" s="33">
        <f>+L17-IF(AND(WEEKDAY(J17)&gt;1,WEEKDAY(J17)&lt;7,ISERROR(VLOOKUP(J17,[1]FeriadosAnbima!$A$2:$A$938,1,FALSE))),J17,WORKDAY(J17,1,[1]!FERIADO))</f>
        <v>-33</v>
      </c>
      <c r="AC17" s="42" t="str">
        <f t="shared" si="1"/>
        <v>Até 60 dias</v>
      </c>
      <c r="AD17" s="41">
        <f t="shared" si="2"/>
        <v>44713</v>
      </c>
      <c r="AE17" s="41">
        <f t="shared" si="3"/>
        <v>44682</v>
      </c>
      <c r="AF17" s="40">
        <f t="shared" si="4"/>
        <v>2097.44</v>
      </c>
    </row>
    <row r="18" spans="1:32">
      <c r="A18">
        <v>1145180</v>
      </c>
      <c r="B18" t="s">
        <v>128</v>
      </c>
      <c r="D18" t="s">
        <v>129</v>
      </c>
      <c r="E18" t="s">
        <v>47</v>
      </c>
      <c r="F18">
        <v>1</v>
      </c>
      <c r="G18">
        <v>93</v>
      </c>
      <c r="H18" t="s">
        <v>82</v>
      </c>
      <c r="I18" s="34" t="s">
        <v>98</v>
      </c>
      <c r="J18" s="53">
        <v>44706</v>
      </c>
      <c r="K18" s="53">
        <v>44711</v>
      </c>
      <c r="L18" s="53">
        <v>44708</v>
      </c>
      <c r="M18" s="34">
        <v>4085.05</v>
      </c>
      <c r="N18" s="34">
        <v>4205.21</v>
      </c>
      <c r="O18" s="34">
        <v>4120.07</v>
      </c>
      <c r="P18" s="34">
        <v>4120.07</v>
      </c>
      <c r="Q18" s="54">
        <v>0</v>
      </c>
      <c r="R18" s="54">
        <v>4205.21</v>
      </c>
      <c r="S18" t="s">
        <v>130</v>
      </c>
      <c r="T18" t="s">
        <v>131</v>
      </c>
      <c r="U18">
        <v>3100</v>
      </c>
      <c r="V18" s="35">
        <v>40160</v>
      </c>
      <c r="W18">
        <v>7</v>
      </c>
      <c r="AA18" s="42" t="str">
        <f t="shared" si="0"/>
        <v>Pago em atraso</v>
      </c>
      <c r="AB18" s="33">
        <f>+L18-IF(AND(WEEKDAY(J18)&gt;1,WEEKDAY(J18)&lt;7,ISERROR(VLOOKUP(J18,[1]FeriadosAnbima!$A$2:$A$938,1,FALSE))),J18,WORKDAY(J18,1,[1]!FERIADO))</f>
        <v>2</v>
      </c>
      <c r="AC18" s="42" t="str">
        <f t="shared" si="1"/>
        <v>Até 30 dias</v>
      </c>
      <c r="AD18" s="41">
        <f t="shared" si="2"/>
        <v>44682</v>
      </c>
      <c r="AE18" s="41">
        <f t="shared" si="3"/>
        <v>44682</v>
      </c>
      <c r="AF18" s="40">
        <f t="shared" si="4"/>
        <v>4205.21</v>
      </c>
    </row>
    <row r="19" spans="1:32">
      <c r="A19">
        <v>1145182</v>
      </c>
      <c r="B19" t="s">
        <v>128</v>
      </c>
      <c r="D19" t="s">
        <v>129</v>
      </c>
      <c r="E19" t="s">
        <v>47</v>
      </c>
      <c r="F19">
        <v>1</v>
      </c>
      <c r="G19">
        <v>93</v>
      </c>
      <c r="H19" t="s">
        <v>82</v>
      </c>
      <c r="I19" s="34" t="s">
        <v>102</v>
      </c>
      <c r="J19" s="53">
        <v>44737</v>
      </c>
      <c r="K19" s="53">
        <v>44708</v>
      </c>
      <c r="L19" s="53">
        <v>44707</v>
      </c>
      <c r="M19" s="34">
        <v>4085.05</v>
      </c>
      <c r="N19" s="34">
        <v>4159.1099999999997</v>
      </c>
      <c r="O19" s="34">
        <v>4159.1099999999997</v>
      </c>
      <c r="P19" s="34">
        <v>4120.07</v>
      </c>
      <c r="Q19" s="54">
        <v>39.04</v>
      </c>
      <c r="R19" s="54">
        <v>4159.1099999999997</v>
      </c>
      <c r="S19" t="s">
        <v>130</v>
      </c>
      <c r="T19" t="s">
        <v>131</v>
      </c>
      <c r="U19">
        <v>3100</v>
      </c>
      <c r="V19" s="35">
        <v>40160</v>
      </c>
      <c r="W19">
        <v>7</v>
      </c>
      <c r="AA19" s="42" t="str">
        <f t="shared" si="0"/>
        <v>Pago antecipado</v>
      </c>
      <c r="AB19" s="33">
        <f>+L19-IF(AND(WEEKDAY(J19)&gt;1,WEEKDAY(J19)&lt;7,ISERROR(VLOOKUP(J19,[1]FeriadosAnbima!$A$2:$A$938,1,FALSE))),J19,WORKDAY(J19,1,[1]!FERIADO))</f>
        <v>-32</v>
      </c>
      <c r="AC19" s="42" t="str">
        <f t="shared" si="1"/>
        <v>Até 60 dias</v>
      </c>
      <c r="AD19" s="41">
        <f t="shared" si="2"/>
        <v>44713</v>
      </c>
      <c r="AE19" s="41">
        <f t="shared" si="3"/>
        <v>44682</v>
      </c>
      <c r="AF19" s="40">
        <f t="shared" si="4"/>
        <v>4159.1099999999997</v>
      </c>
    </row>
    <row r="20" spans="1:32">
      <c r="A20">
        <v>1145189</v>
      </c>
      <c r="B20" t="s">
        <v>128</v>
      </c>
      <c r="D20" t="s">
        <v>129</v>
      </c>
      <c r="E20" t="s">
        <v>47</v>
      </c>
      <c r="F20">
        <v>1</v>
      </c>
      <c r="G20">
        <v>86</v>
      </c>
      <c r="H20" t="s">
        <v>78</v>
      </c>
      <c r="I20" s="34" t="s">
        <v>89</v>
      </c>
      <c r="J20" s="53">
        <v>44696</v>
      </c>
      <c r="K20" s="53">
        <v>44698</v>
      </c>
      <c r="L20" s="53">
        <v>44697</v>
      </c>
      <c r="M20" s="34">
        <v>152.16999999999999</v>
      </c>
      <c r="N20" s="34">
        <v>153.47</v>
      </c>
      <c r="O20" s="34">
        <v>153.47</v>
      </c>
      <c r="P20" s="34">
        <v>153.47</v>
      </c>
      <c r="Q20" s="54">
        <v>0</v>
      </c>
      <c r="R20" s="54">
        <v>153.47</v>
      </c>
      <c r="S20" t="s">
        <v>130</v>
      </c>
      <c r="T20" t="s">
        <v>131</v>
      </c>
      <c r="U20">
        <v>3100</v>
      </c>
      <c r="V20" s="35">
        <v>40160</v>
      </c>
      <c r="W20">
        <v>7</v>
      </c>
      <c r="AA20" s="42" t="str">
        <f t="shared" si="0"/>
        <v>Pago em dia</v>
      </c>
      <c r="AB20" s="33">
        <f>+L20-IF(AND(WEEKDAY(J20)&gt;1,WEEKDAY(J20)&lt;7,ISERROR(VLOOKUP(J20,[1]FeriadosAnbima!$A$2:$A$938,1,FALSE))),J20,WORKDAY(J20,1,[1]!FERIADO))</f>
        <v>0</v>
      </c>
      <c r="AC20" s="42" t="str">
        <f t="shared" si="1"/>
        <v>Em dia</v>
      </c>
      <c r="AD20" s="41">
        <f t="shared" si="2"/>
        <v>44682</v>
      </c>
      <c r="AE20" s="41">
        <f t="shared" si="3"/>
        <v>44682</v>
      </c>
      <c r="AF20" s="40">
        <f t="shared" si="4"/>
        <v>153.47</v>
      </c>
    </row>
    <row r="21" spans="1:32">
      <c r="A21">
        <v>1145201</v>
      </c>
      <c r="B21" t="s">
        <v>128</v>
      </c>
      <c r="D21" t="s">
        <v>129</v>
      </c>
      <c r="E21" t="s">
        <v>47</v>
      </c>
      <c r="F21">
        <v>1</v>
      </c>
      <c r="G21">
        <v>163</v>
      </c>
      <c r="H21" t="s">
        <v>79</v>
      </c>
      <c r="I21" s="34" t="s">
        <v>98</v>
      </c>
      <c r="J21" s="53">
        <v>44706</v>
      </c>
      <c r="K21" s="53">
        <v>44707</v>
      </c>
      <c r="L21" s="53">
        <v>44706</v>
      </c>
      <c r="M21" s="34">
        <v>5473.65</v>
      </c>
      <c r="N21" s="34">
        <v>5520.57</v>
      </c>
      <c r="O21" s="34">
        <v>5520.57</v>
      </c>
      <c r="P21" s="34">
        <v>5520.57</v>
      </c>
      <c r="Q21" s="54">
        <v>0</v>
      </c>
      <c r="R21" s="54">
        <v>5520.57</v>
      </c>
      <c r="S21" t="s">
        <v>130</v>
      </c>
      <c r="T21" t="s">
        <v>131</v>
      </c>
      <c r="U21">
        <v>3100</v>
      </c>
      <c r="V21" s="35">
        <v>40160</v>
      </c>
      <c r="W21">
        <v>7</v>
      </c>
      <c r="AA21" s="42" t="str">
        <f t="shared" si="0"/>
        <v>Pago em dia</v>
      </c>
      <c r="AB21" s="33">
        <f>+L21-IF(AND(WEEKDAY(J21)&gt;1,WEEKDAY(J21)&lt;7,ISERROR(VLOOKUP(J21,[1]FeriadosAnbima!$A$2:$A$938,1,FALSE))),J21,WORKDAY(J21,1,[1]!FERIADO))</f>
        <v>0</v>
      </c>
      <c r="AC21" s="42" t="str">
        <f t="shared" si="1"/>
        <v>Em dia</v>
      </c>
      <c r="AD21" s="41">
        <f t="shared" si="2"/>
        <v>44682</v>
      </c>
      <c r="AE21" s="41">
        <f t="shared" si="3"/>
        <v>44682</v>
      </c>
      <c r="AF21" s="40">
        <f t="shared" si="4"/>
        <v>5520.57</v>
      </c>
    </row>
    <row r="22" spans="1:32">
      <c r="A22">
        <v>1145212</v>
      </c>
      <c r="B22" t="s">
        <v>128</v>
      </c>
      <c r="D22" t="s">
        <v>129</v>
      </c>
      <c r="E22" t="s">
        <v>47</v>
      </c>
      <c r="F22">
        <v>1</v>
      </c>
      <c r="G22">
        <v>44</v>
      </c>
      <c r="H22" t="s">
        <v>55</v>
      </c>
      <c r="I22" s="34" t="s">
        <v>95</v>
      </c>
      <c r="J22" s="53">
        <v>44696</v>
      </c>
      <c r="K22" s="53">
        <v>44698</v>
      </c>
      <c r="L22" s="53">
        <v>44697</v>
      </c>
      <c r="M22" s="34">
        <v>1217.3599999999999</v>
      </c>
      <c r="N22" s="34">
        <v>1227.8</v>
      </c>
      <c r="O22" s="34">
        <v>1227.8</v>
      </c>
      <c r="P22" s="34">
        <v>1227.8</v>
      </c>
      <c r="Q22" s="54">
        <v>0</v>
      </c>
      <c r="R22" s="54">
        <v>1227.8</v>
      </c>
      <c r="S22" t="s">
        <v>130</v>
      </c>
      <c r="T22" t="s">
        <v>131</v>
      </c>
      <c r="U22">
        <v>3100</v>
      </c>
      <c r="V22" s="35">
        <v>40160</v>
      </c>
      <c r="W22">
        <v>7</v>
      </c>
      <c r="AA22" s="42" t="str">
        <f t="shared" si="0"/>
        <v>Pago em dia</v>
      </c>
      <c r="AB22" s="33">
        <f>+L22-IF(AND(WEEKDAY(J22)&gt;1,WEEKDAY(J22)&lt;7,ISERROR(VLOOKUP(J22,[1]FeriadosAnbima!$A$2:$A$938,1,FALSE))),J22,WORKDAY(J22,1,[1]!FERIADO))</f>
        <v>0</v>
      </c>
      <c r="AC22" s="42" t="str">
        <f t="shared" si="1"/>
        <v>Em dia</v>
      </c>
      <c r="AD22" s="41">
        <f t="shared" si="2"/>
        <v>44682</v>
      </c>
      <c r="AE22" s="41">
        <f t="shared" si="3"/>
        <v>44682</v>
      </c>
      <c r="AF22" s="40">
        <f t="shared" si="4"/>
        <v>1227.8</v>
      </c>
    </row>
    <row r="23" spans="1:32">
      <c r="A23">
        <v>1145218</v>
      </c>
      <c r="B23" t="s">
        <v>128</v>
      </c>
      <c r="D23" t="s">
        <v>129</v>
      </c>
      <c r="E23" t="s">
        <v>47</v>
      </c>
      <c r="F23">
        <v>1</v>
      </c>
      <c r="G23">
        <v>82</v>
      </c>
      <c r="H23" t="s">
        <v>73</v>
      </c>
      <c r="I23" s="34" t="s">
        <v>89</v>
      </c>
      <c r="J23" s="53">
        <v>44686</v>
      </c>
      <c r="K23" s="53">
        <v>44687</v>
      </c>
      <c r="L23" s="53">
        <v>44687</v>
      </c>
      <c r="M23" s="34">
        <v>1014.47</v>
      </c>
      <c r="N23" s="34">
        <v>1023.19</v>
      </c>
      <c r="O23" s="34">
        <v>1023.17</v>
      </c>
      <c r="P23" s="34">
        <v>1023.17</v>
      </c>
      <c r="Q23" s="54">
        <v>0</v>
      </c>
      <c r="R23" s="54">
        <v>1023.19</v>
      </c>
      <c r="S23" t="s">
        <v>130</v>
      </c>
      <c r="T23" t="s">
        <v>131</v>
      </c>
      <c r="U23">
        <v>3100</v>
      </c>
      <c r="V23" s="35">
        <v>40160</v>
      </c>
      <c r="W23">
        <v>7</v>
      </c>
      <c r="AA23" s="42" t="str">
        <f t="shared" si="0"/>
        <v>Pago em atraso</v>
      </c>
      <c r="AB23" s="33">
        <f>+L23-IF(AND(WEEKDAY(J23)&gt;1,WEEKDAY(J23)&lt;7,ISERROR(VLOOKUP(J23,[1]FeriadosAnbima!$A$2:$A$938,1,FALSE))),J23,WORKDAY(J23,1,[1]!FERIADO))</f>
        <v>1</v>
      </c>
      <c r="AC23" s="42" t="str">
        <f t="shared" si="1"/>
        <v>Até 30 dias</v>
      </c>
      <c r="AD23" s="41">
        <f t="shared" si="2"/>
        <v>44682</v>
      </c>
      <c r="AE23" s="41">
        <f t="shared" si="3"/>
        <v>44682</v>
      </c>
      <c r="AF23" s="40">
        <f t="shared" si="4"/>
        <v>1023.19</v>
      </c>
    </row>
    <row r="24" spans="1:32">
      <c r="A24">
        <v>1145229</v>
      </c>
      <c r="B24" t="s">
        <v>128</v>
      </c>
      <c r="D24" t="s">
        <v>129</v>
      </c>
      <c r="E24" t="s">
        <v>47</v>
      </c>
      <c r="F24">
        <v>1</v>
      </c>
      <c r="G24">
        <v>52</v>
      </c>
      <c r="H24" t="s">
        <v>64</v>
      </c>
      <c r="I24" s="34" t="s">
        <v>133</v>
      </c>
      <c r="J24" s="53">
        <v>44686</v>
      </c>
      <c r="K24" s="53">
        <v>44691</v>
      </c>
      <c r="L24" s="53">
        <v>44691</v>
      </c>
      <c r="M24" s="34">
        <v>4200</v>
      </c>
      <c r="N24" s="34">
        <v>4200</v>
      </c>
      <c r="O24" s="34">
        <v>4236</v>
      </c>
      <c r="P24" s="34">
        <v>4236</v>
      </c>
      <c r="Q24" s="54">
        <v>0</v>
      </c>
      <c r="R24" s="54">
        <v>4200</v>
      </c>
      <c r="S24" t="s">
        <v>130</v>
      </c>
      <c r="T24" t="s">
        <v>131</v>
      </c>
      <c r="U24">
        <v>3100</v>
      </c>
      <c r="V24" s="35">
        <v>40160</v>
      </c>
      <c r="W24">
        <v>7</v>
      </c>
      <c r="AA24" s="42" t="str">
        <f t="shared" si="0"/>
        <v>Pago em atraso</v>
      </c>
      <c r="AB24" s="33">
        <f>+L24-IF(AND(WEEKDAY(J24)&gt;1,WEEKDAY(J24)&lt;7,ISERROR(VLOOKUP(J24,[1]FeriadosAnbima!$A$2:$A$938,1,FALSE))),J24,WORKDAY(J24,1,[1]!FERIADO))</f>
        <v>5</v>
      </c>
      <c r="AC24" s="42" t="str">
        <f t="shared" si="1"/>
        <v>Até 30 dias</v>
      </c>
      <c r="AD24" s="41">
        <f t="shared" si="2"/>
        <v>44682</v>
      </c>
      <c r="AE24" s="41">
        <f t="shared" si="3"/>
        <v>44682</v>
      </c>
      <c r="AF24" s="40">
        <f t="shared" si="4"/>
        <v>4200</v>
      </c>
    </row>
    <row r="25" spans="1:32">
      <c r="A25">
        <v>1145479</v>
      </c>
      <c r="B25" t="s">
        <v>128</v>
      </c>
      <c r="D25" t="s">
        <v>129</v>
      </c>
      <c r="E25" t="s">
        <v>47</v>
      </c>
      <c r="F25">
        <v>1</v>
      </c>
      <c r="G25">
        <v>196</v>
      </c>
      <c r="H25" t="s">
        <v>52</v>
      </c>
      <c r="I25" s="34" t="s">
        <v>89</v>
      </c>
      <c r="J25" s="53">
        <v>44706</v>
      </c>
      <c r="K25" s="53">
        <v>44707</v>
      </c>
      <c r="L25" s="53">
        <v>44706</v>
      </c>
      <c r="M25" s="34">
        <v>609.13</v>
      </c>
      <c r="N25" s="34">
        <v>614.35</v>
      </c>
      <c r="O25" s="34">
        <v>614.35</v>
      </c>
      <c r="P25" s="34">
        <v>614.35</v>
      </c>
      <c r="Q25" s="54">
        <v>0</v>
      </c>
      <c r="R25" s="54">
        <v>614.35</v>
      </c>
      <c r="S25" t="s">
        <v>130</v>
      </c>
      <c r="T25" t="s">
        <v>131</v>
      </c>
      <c r="U25">
        <v>3100</v>
      </c>
      <c r="V25" s="35">
        <v>40160</v>
      </c>
      <c r="W25">
        <v>7</v>
      </c>
      <c r="AA25" s="42" t="str">
        <f t="shared" si="0"/>
        <v>Pago em dia</v>
      </c>
      <c r="AB25" s="33">
        <f>+L25-IF(AND(WEEKDAY(J25)&gt;1,WEEKDAY(J25)&lt;7,ISERROR(VLOOKUP(J25,[1]FeriadosAnbima!$A$2:$A$938,1,FALSE))),J25,WORKDAY(J25,1,[1]!FERIADO))</f>
        <v>0</v>
      </c>
      <c r="AC25" s="42" t="str">
        <f t="shared" si="1"/>
        <v>Em dia</v>
      </c>
      <c r="AD25" s="41">
        <f t="shared" si="2"/>
        <v>44682</v>
      </c>
      <c r="AE25" s="41">
        <f t="shared" si="3"/>
        <v>44682</v>
      </c>
      <c r="AF25" s="40">
        <f t="shared" si="4"/>
        <v>614.35</v>
      </c>
    </row>
    <row r="26" spans="1:32">
      <c r="A26">
        <v>1145488</v>
      </c>
      <c r="B26" t="s">
        <v>128</v>
      </c>
      <c r="D26" t="s">
        <v>129</v>
      </c>
      <c r="E26" t="s">
        <v>47</v>
      </c>
      <c r="F26">
        <v>1</v>
      </c>
      <c r="G26">
        <v>114</v>
      </c>
      <c r="H26" t="s">
        <v>76</v>
      </c>
      <c r="I26" s="34" t="s">
        <v>99</v>
      </c>
      <c r="J26" s="53">
        <v>44686</v>
      </c>
      <c r="K26" s="53">
        <v>44705</v>
      </c>
      <c r="L26" s="53">
        <v>44705</v>
      </c>
      <c r="M26" s="34">
        <v>1033.17</v>
      </c>
      <c r="N26" s="34">
        <v>1093.6400000000001</v>
      </c>
      <c r="O26" s="34">
        <v>1042.03</v>
      </c>
      <c r="P26" s="34">
        <v>1042.03</v>
      </c>
      <c r="Q26" s="54">
        <v>0</v>
      </c>
      <c r="R26" s="54">
        <v>1093.6400000000001</v>
      </c>
      <c r="S26" t="s">
        <v>130</v>
      </c>
      <c r="T26" t="s">
        <v>131</v>
      </c>
      <c r="U26">
        <v>3100</v>
      </c>
      <c r="V26" s="35">
        <v>40160</v>
      </c>
      <c r="W26">
        <v>7</v>
      </c>
      <c r="AA26" s="42" t="str">
        <f t="shared" si="0"/>
        <v>Pago em atraso</v>
      </c>
      <c r="AB26" s="33">
        <f>+L26-IF(AND(WEEKDAY(J26)&gt;1,WEEKDAY(J26)&lt;7,ISERROR(VLOOKUP(J26,[1]FeriadosAnbima!$A$2:$A$938,1,FALSE))),J26,WORKDAY(J26,1,[1]!FERIADO))</f>
        <v>19</v>
      </c>
      <c r="AC26" s="42" t="str">
        <f t="shared" si="1"/>
        <v>Até 30 dias</v>
      </c>
      <c r="AD26" s="41">
        <f t="shared" si="2"/>
        <v>44682</v>
      </c>
      <c r="AE26" s="41">
        <f t="shared" si="3"/>
        <v>44682</v>
      </c>
      <c r="AF26" s="40">
        <f t="shared" si="4"/>
        <v>1093.6400000000001</v>
      </c>
    </row>
    <row r="27" spans="1:32">
      <c r="A27">
        <v>1145496</v>
      </c>
      <c r="B27" t="s">
        <v>128</v>
      </c>
      <c r="D27" t="s">
        <v>129</v>
      </c>
      <c r="E27" t="s">
        <v>47</v>
      </c>
      <c r="F27">
        <v>1</v>
      </c>
      <c r="G27">
        <v>216</v>
      </c>
      <c r="H27" t="s">
        <v>63</v>
      </c>
      <c r="I27" s="34" t="s">
        <v>97</v>
      </c>
      <c r="J27" s="53">
        <v>44696</v>
      </c>
      <c r="K27" s="53">
        <v>44691</v>
      </c>
      <c r="L27" s="53">
        <v>44690</v>
      </c>
      <c r="M27" s="34">
        <v>866.39</v>
      </c>
      <c r="N27" s="34">
        <v>873.82</v>
      </c>
      <c r="O27" s="34">
        <v>873.82</v>
      </c>
      <c r="P27" s="34">
        <v>873.82</v>
      </c>
      <c r="Q27" s="54">
        <v>0</v>
      </c>
      <c r="R27" s="54">
        <v>873.82</v>
      </c>
      <c r="S27" t="s">
        <v>130</v>
      </c>
      <c r="T27" t="s">
        <v>131</v>
      </c>
      <c r="U27">
        <v>3100</v>
      </c>
      <c r="V27" s="35">
        <v>40160</v>
      </c>
      <c r="W27">
        <v>7</v>
      </c>
      <c r="AA27" s="42" t="str">
        <f t="shared" si="0"/>
        <v>Pago antecipado</v>
      </c>
      <c r="AB27" s="33">
        <f>+L27-IF(AND(WEEKDAY(J27)&gt;1,WEEKDAY(J27)&lt;7,ISERROR(VLOOKUP(J27,[1]FeriadosAnbima!$A$2:$A$938,1,FALSE))),J27,WORKDAY(J27,1,[1]!FERIADO))</f>
        <v>-7</v>
      </c>
      <c r="AC27" s="42" t="str">
        <f t="shared" si="1"/>
        <v>Até 30 dias</v>
      </c>
      <c r="AD27" s="41">
        <f t="shared" si="2"/>
        <v>44682</v>
      </c>
      <c r="AE27" s="41">
        <f t="shared" si="3"/>
        <v>44682</v>
      </c>
      <c r="AF27" s="40">
        <f t="shared" si="4"/>
        <v>873.82</v>
      </c>
    </row>
    <row r="28" spans="1:32">
      <c r="A28">
        <v>1145500</v>
      </c>
      <c r="B28" t="s">
        <v>128</v>
      </c>
      <c r="D28" t="s">
        <v>129</v>
      </c>
      <c r="E28" t="s">
        <v>47</v>
      </c>
      <c r="F28">
        <v>1</v>
      </c>
      <c r="G28">
        <v>147</v>
      </c>
      <c r="H28" t="s">
        <v>50</v>
      </c>
      <c r="I28" s="34" t="s">
        <v>97</v>
      </c>
      <c r="J28" s="53">
        <v>44706</v>
      </c>
      <c r="K28" s="53">
        <v>44706</v>
      </c>
      <c r="L28" s="53">
        <v>44705</v>
      </c>
      <c r="M28" s="34">
        <v>996.65</v>
      </c>
      <c r="N28" s="34">
        <v>1005.19</v>
      </c>
      <c r="O28" s="34">
        <v>1005.19</v>
      </c>
      <c r="P28" s="34">
        <v>1005.19</v>
      </c>
      <c r="Q28" s="54">
        <v>0</v>
      </c>
      <c r="R28" s="54">
        <v>1005.19</v>
      </c>
      <c r="S28" t="s">
        <v>130</v>
      </c>
      <c r="T28" t="s">
        <v>131</v>
      </c>
      <c r="U28">
        <v>3100</v>
      </c>
      <c r="V28" s="35">
        <v>40160</v>
      </c>
      <c r="W28">
        <v>7</v>
      </c>
      <c r="AA28" s="42" t="str">
        <f t="shared" si="0"/>
        <v>Pago antecipado</v>
      </c>
      <c r="AB28" s="33">
        <f>+L28-IF(AND(WEEKDAY(J28)&gt;1,WEEKDAY(J28)&lt;7,ISERROR(VLOOKUP(J28,[1]FeriadosAnbima!$A$2:$A$938,1,FALSE))),J28,WORKDAY(J28,1,[1]!FERIADO))</f>
        <v>-1</v>
      </c>
      <c r="AC28" s="42" t="str">
        <f t="shared" si="1"/>
        <v>Até 30 dias</v>
      </c>
      <c r="AD28" s="41">
        <f t="shared" si="2"/>
        <v>44682</v>
      </c>
      <c r="AE28" s="41">
        <f t="shared" si="3"/>
        <v>44682</v>
      </c>
      <c r="AF28" s="40">
        <f t="shared" si="4"/>
        <v>1005.19</v>
      </c>
    </row>
    <row r="29" spans="1:32">
      <c r="A29">
        <v>1145504</v>
      </c>
      <c r="B29" t="s">
        <v>128</v>
      </c>
      <c r="D29" t="s">
        <v>129</v>
      </c>
      <c r="E29" t="s">
        <v>47</v>
      </c>
      <c r="F29">
        <v>1</v>
      </c>
      <c r="G29">
        <v>202</v>
      </c>
      <c r="H29" t="s">
        <v>84</v>
      </c>
      <c r="I29" s="34" t="s">
        <v>88</v>
      </c>
      <c r="J29" s="53">
        <v>44706</v>
      </c>
      <c r="K29" s="53">
        <v>44707</v>
      </c>
      <c r="L29" s="53">
        <v>44706</v>
      </c>
      <c r="M29" s="34">
        <v>5326.63</v>
      </c>
      <c r="N29" s="34">
        <v>5372.29</v>
      </c>
      <c r="O29" s="34">
        <v>5372.29</v>
      </c>
      <c r="P29" s="34">
        <v>5372.29</v>
      </c>
      <c r="Q29" s="54">
        <v>0</v>
      </c>
      <c r="R29" s="54">
        <v>5372.29</v>
      </c>
      <c r="S29" t="s">
        <v>130</v>
      </c>
      <c r="T29" t="s">
        <v>131</v>
      </c>
      <c r="U29">
        <v>3100</v>
      </c>
      <c r="V29" s="35">
        <v>40160</v>
      </c>
      <c r="W29">
        <v>7</v>
      </c>
      <c r="AA29" s="42" t="str">
        <f t="shared" si="0"/>
        <v>Pago em dia</v>
      </c>
      <c r="AB29" s="33">
        <f>+L29-IF(AND(WEEKDAY(J29)&gt;1,WEEKDAY(J29)&lt;7,ISERROR(VLOOKUP(J29,[1]FeriadosAnbima!$A$2:$A$938,1,FALSE))),J29,WORKDAY(J29,1,[1]!FERIADO))</f>
        <v>0</v>
      </c>
      <c r="AC29" s="42" t="str">
        <f t="shared" si="1"/>
        <v>Em dia</v>
      </c>
      <c r="AD29" s="41">
        <f t="shared" si="2"/>
        <v>44682</v>
      </c>
      <c r="AE29" s="41">
        <f t="shared" si="3"/>
        <v>44682</v>
      </c>
      <c r="AF29" s="40">
        <f t="shared" si="4"/>
        <v>5372.29</v>
      </c>
    </row>
    <row r="30" spans="1:32">
      <c r="A30">
        <v>1145506</v>
      </c>
      <c r="B30" t="s">
        <v>128</v>
      </c>
      <c r="D30" t="s">
        <v>129</v>
      </c>
      <c r="E30" t="s">
        <v>47</v>
      </c>
      <c r="F30">
        <v>1</v>
      </c>
      <c r="G30">
        <v>202</v>
      </c>
      <c r="H30" t="s">
        <v>84</v>
      </c>
      <c r="I30" s="34" t="s">
        <v>101</v>
      </c>
      <c r="J30" s="53">
        <v>44706</v>
      </c>
      <c r="K30" s="53">
        <v>44707</v>
      </c>
      <c r="L30" s="53">
        <v>44706</v>
      </c>
      <c r="M30" s="34">
        <v>2143.11</v>
      </c>
      <c r="N30" s="34">
        <v>2161.48</v>
      </c>
      <c r="O30" s="34">
        <v>2161.48</v>
      </c>
      <c r="P30" s="34">
        <v>2161.48</v>
      </c>
      <c r="Q30" s="54">
        <v>0</v>
      </c>
      <c r="R30" s="54">
        <v>2161.48</v>
      </c>
      <c r="S30" t="s">
        <v>130</v>
      </c>
      <c r="T30" t="s">
        <v>131</v>
      </c>
      <c r="U30">
        <v>3100</v>
      </c>
      <c r="V30" s="35">
        <v>40160</v>
      </c>
      <c r="W30">
        <v>7</v>
      </c>
      <c r="AA30" s="42" t="str">
        <f t="shared" si="0"/>
        <v>Pago em dia</v>
      </c>
      <c r="AB30" s="33">
        <f>+L30-IF(AND(WEEKDAY(J30)&gt;1,WEEKDAY(J30)&lt;7,ISERROR(VLOOKUP(J30,[1]FeriadosAnbima!$A$2:$A$938,1,FALSE))),J30,WORKDAY(J30,1,[1]!FERIADO))</f>
        <v>0</v>
      </c>
      <c r="AC30" s="42" t="str">
        <f t="shared" si="1"/>
        <v>Em dia</v>
      </c>
      <c r="AD30" s="41">
        <f t="shared" si="2"/>
        <v>44682</v>
      </c>
      <c r="AE30" s="41">
        <f t="shared" si="3"/>
        <v>44682</v>
      </c>
      <c r="AF30" s="40">
        <f t="shared" si="4"/>
        <v>2161.48</v>
      </c>
    </row>
    <row r="31" spans="1:32">
      <c r="A31">
        <v>1145509</v>
      </c>
      <c r="B31" t="s">
        <v>128</v>
      </c>
      <c r="D31" t="s">
        <v>129</v>
      </c>
      <c r="E31" t="s">
        <v>47</v>
      </c>
      <c r="F31">
        <v>1</v>
      </c>
      <c r="G31">
        <v>203</v>
      </c>
      <c r="H31" t="s">
        <v>53</v>
      </c>
      <c r="I31" s="34" t="s">
        <v>89</v>
      </c>
      <c r="J31" s="53">
        <v>44696</v>
      </c>
      <c r="K31" s="53">
        <v>44697</v>
      </c>
      <c r="L31" s="53">
        <v>44694</v>
      </c>
      <c r="M31" s="34">
        <v>5713.54</v>
      </c>
      <c r="N31" s="34">
        <v>5762.52</v>
      </c>
      <c r="O31" s="34">
        <v>5762.52</v>
      </c>
      <c r="P31" s="34">
        <v>5762.52</v>
      </c>
      <c r="Q31" s="54">
        <v>0</v>
      </c>
      <c r="R31" s="54">
        <v>5762.52</v>
      </c>
      <c r="S31" t="s">
        <v>130</v>
      </c>
      <c r="T31" t="s">
        <v>131</v>
      </c>
      <c r="U31">
        <v>3100</v>
      </c>
      <c r="V31" s="35">
        <v>40160</v>
      </c>
      <c r="W31">
        <v>7</v>
      </c>
      <c r="AA31" s="42" t="str">
        <f t="shared" si="0"/>
        <v>Pago antecipado</v>
      </c>
      <c r="AB31" s="33">
        <f>+L31-IF(AND(WEEKDAY(J31)&gt;1,WEEKDAY(J31)&lt;7,ISERROR(VLOOKUP(J31,[1]FeriadosAnbima!$A$2:$A$938,1,FALSE))),J31,WORKDAY(J31,1,[1]!FERIADO))</f>
        <v>-3</v>
      </c>
      <c r="AC31" s="42" t="str">
        <f t="shared" si="1"/>
        <v>Até 30 dias</v>
      </c>
      <c r="AD31" s="41">
        <f t="shared" si="2"/>
        <v>44682</v>
      </c>
      <c r="AE31" s="41">
        <f t="shared" si="3"/>
        <v>44682</v>
      </c>
      <c r="AF31" s="40">
        <f t="shared" si="4"/>
        <v>5762.52</v>
      </c>
    </row>
    <row r="32" spans="1:32">
      <c r="A32">
        <v>1145527</v>
      </c>
      <c r="B32" t="s">
        <v>128</v>
      </c>
      <c r="D32" t="s">
        <v>129</v>
      </c>
      <c r="E32" t="s">
        <v>47</v>
      </c>
      <c r="F32">
        <v>1</v>
      </c>
      <c r="G32">
        <v>76</v>
      </c>
      <c r="H32" t="s">
        <v>68</v>
      </c>
      <c r="I32" s="34" t="s">
        <v>101</v>
      </c>
      <c r="J32" s="53">
        <v>44706</v>
      </c>
      <c r="K32" s="53">
        <v>44704</v>
      </c>
      <c r="L32" s="53">
        <v>44701</v>
      </c>
      <c r="M32" s="34">
        <v>857.25</v>
      </c>
      <c r="N32" s="34">
        <v>864.6</v>
      </c>
      <c r="O32" s="34">
        <v>864.6</v>
      </c>
      <c r="P32" s="34">
        <v>864.6</v>
      </c>
      <c r="Q32" s="54">
        <v>0</v>
      </c>
      <c r="R32" s="54">
        <v>864.6</v>
      </c>
      <c r="S32" t="s">
        <v>130</v>
      </c>
      <c r="T32" t="s">
        <v>131</v>
      </c>
      <c r="U32">
        <v>3100</v>
      </c>
      <c r="V32" s="35">
        <v>40160</v>
      </c>
      <c r="W32">
        <v>7</v>
      </c>
      <c r="AA32" s="42" t="str">
        <f t="shared" si="0"/>
        <v>Pago antecipado</v>
      </c>
      <c r="AB32" s="33">
        <f>+L32-IF(AND(WEEKDAY(J32)&gt;1,WEEKDAY(J32)&lt;7,ISERROR(VLOOKUP(J32,[1]FeriadosAnbima!$A$2:$A$938,1,FALSE))),J32,WORKDAY(J32,1,[1]!FERIADO))</f>
        <v>-5</v>
      </c>
      <c r="AC32" s="42" t="str">
        <f t="shared" si="1"/>
        <v>Até 30 dias</v>
      </c>
      <c r="AD32" s="41">
        <f t="shared" si="2"/>
        <v>44682</v>
      </c>
      <c r="AE32" s="41">
        <f t="shared" si="3"/>
        <v>44682</v>
      </c>
      <c r="AF32" s="40">
        <f t="shared" si="4"/>
        <v>864.6</v>
      </c>
    </row>
    <row r="33" spans="1:32">
      <c r="A33">
        <v>1145530</v>
      </c>
      <c r="B33" t="s">
        <v>128</v>
      </c>
      <c r="D33" t="s">
        <v>129</v>
      </c>
      <c r="E33" t="s">
        <v>47</v>
      </c>
      <c r="F33">
        <v>1</v>
      </c>
      <c r="G33">
        <v>217</v>
      </c>
      <c r="H33" t="s">
        <v>71</v>
      </c>
      <c r="I33" s="34" t="s">
        <v>89</v>
      </c>
      <c r="J33" s="53">
        <v>44706</v>
      </c>
      <c r="K33" s="53">
        <v>44708</v>
      </c>
      <c r="L33" s="53">
        <v>44707</v>
      </c>
      <c r="M33" s="34">
        <v>348.17</v>
      </c>
      <c r="N33" s="34">
        <v>358.29</v>
      </c>
      <c r="O33" s="34">
        <v>351.15</v>
      </c>
      <c r="P33" s="34">
        <v>351.15</v>
      </c>
      <c r="Q33" s="54">
        <v>0</v>
      </c>
      <c r="R33" s="54">
        <v>358.29</v>
      </c>
      <c r="S33" t="s">
        <v>130</v>
      </c>
      <c r="T33" t="s">
        <v>131</v>
      </c>
      <c r="U33">
        <v>3100</v>
      </c>
      <c r="V33" s="35">
        <v>40160</v>
      </c>
      <c r="W33">
        <v>7</v>
      </c>
      <c r="AA33" s="42" t="str">
        <f t="shared" si="0"/>
        <v>Pago em atraso</v>
      </c>
      <c r="AB33" s="33">
        <f>+L33-IF(AND(WEEKDAY(J33)&gt;1,WEEKDAY(J33)&lt;7,ISERROR(VLOOKUP(J33,[1]FeriadosAnbima!$A$2:$A$938,1,FALSE))),J33,WORKDAY(J33,1,[1]!FERIADO))</f>
        <v>1</v>
      </c>
      <c r="AC33" s="42" t="str">
        <f t="shared" si="1"/>
        <v>Até 30 dias</v>
      </c>
      <c r="AD33" s="41">
        <f t="shared" si="2"/>
        <v>44682</v>
      </c>
      <c r="AE33" s="41">
        <f t="shared" si="3"/>
        <v>44682</v>
      </c>
      <c r="AF33" s="40">
        <f t="shared" si="4"/>
        <v>358.29</v>
      </c>
    </row>
    <row r="34" spans="1:32">
      <c r="A34">
        <v>1145541</v>
      </c>
      <c r="B34" t="s">
        <v>128</v>
      </c>
      <c r="D34" t="s">
        <v>129</v>
      </c>
      <c r="E34" t="s">
        <v>47</v>
      </c>
      <c r="F34">
        <v>1</v>
      </c>
      <c r="G34">
        <v>213</v>
      </c>
      <c r="H34" t="s">
        <v>77</v>
      </c>
      <c r="I34" s="34" t="s">
        <v>102</v>
      </c>
      <c r="J34" s="53">
        <v>44696</v>
      </c>
      <c r="K34" s="53">
        <v>44699</v>
      </c>
      <c r="L34" s="53">
        <v>44698</v>
      </c>
      <c r="M34" s="34">
        <v>1464.13</v>
      </c>
      <c r="N34" s="34">
        <v>1507.19</v>
      </c>
      <c r="O34" s="34">
        <v>1476.68</v>
      </c>
      <c r="P34" s="34">
        <v>1476.68</v>
      </c>
      <c r="Q34" s="54">
        <v>0</v>
      </c>
      <c r="R34" s="54">
        <v>1507.19</v>
      </c>
      <c r="S34" t="s">
        <v>130</v>
      </c>
      <c r="T34" t="s">
        <v>131</v>
      </c>
      <c r="U34">
        <v>3100</v>
      </c>
      <c r="V34" s="35">
        <v>40160</v>
      </c>
      <c r="W34">
        <v>7</v>
      </c>
      <c r="AA34" s="42" t="str">
        <f t="shared" si="0"/>
        <v>Pago em atraso</v>
      </c>
      <c r="AB34" s="33">
        <f>+L34-IF(AND(WEEKDAY(J34)&gt;1,WEEKDAY(J34)&lt;7,ISERROR(VLOOKUP(J34,[1]FeriadosAnbima!$A$2:$A$938,1,FALSE))),J34,WORKDAY(J34,1,[1]!FERIADO))</f>
        <v>1</v>
      </c>
      <c r="AC34" s="42" t="str">
        <f t="shared" si="1"/>
        <v>Até 30 dias</v>
      </c>
      <c r="AD34" s="41">
        <f t="shared" si="2"/>
        <v>44682</v>
      </c>
      <c r="AE34" s="41">
        <f t="shared" si="3"/>
        <v>44682</v>
      </c>
      <c r="AF34" s="40">
        <f t="shared" si="4"/>
        <v>1507.19</v>
      </c>
    </row>
    <row r="35" spans="1:32">
      <c r="A35">
        <v>1145564</v>
      </c>
      <c r="B35" t="s">
        <v>128</v>
      </c>
      <c r="D35" t="s">
        <v>129</v>
      </c>
      <c r="E35" t="s">
        <v>47</v>
      </c>
      <c r="F35">
        <v>1</v>
      </c>
      <c r="G35">
        <v>124</v>
      </c>
      <c r="H35" t="s">
        <v>69</v>
      </c>
      <c r="I35" s="34" t="s">
        <v>99</v>
      </c>
      <c r="J35" s="53">
        <v>44696</v>
      </c>
      <c r="K35" s="53">
        <v>44698</v>
      </c>
      <c r="L35" s="53">
        <v>44698</v>
      </c>
      <c r="M35" s="34">
        <v>104.89</v>
      </c>
      <c r="N35" s="34">
        <v>105.79</v>
      </c>
      <c r="O35" s="34">
        <v>105.79</v>
      </c>
      <c r="P35" s="34">
        <v>105.79</v>
      </c>
      <c r="Q35" s="54">
        <v>0</v>
      </c>
      <c r="R35" s="54">
        <v>105.79</v>
      </c>
      <c r="S35" t="s">
        <v>130</v>
      </c>
      <c r="T35" t="s">
        <v>131</v>
      </c>
      <c r="U35">
        <v>3100</v>
      </c>
      <c r="V35" s="35">
        <v>40160</v>
      </c>
      <c r="W35">
        <v>7</v>
      </c>
      <c r="AA35" s="42" t="str">
        <f t="shared" si="0"/>
        <v>Pago em atraso</v>
      </c>
      <c r="AB35" s="33">
        <f>+L35-IF(AND(WEEKDAY(J35)&gt;1,WEEKDAY(J35)&lt;7,ISERROR(VLOOKUP(J35,[1]FeriadosAnbima!$A$2:$A$938,1,FALSE))),J35,WORKDAY(J35,1,[1]!FERIADO))</f>
        <v>1</v>
      </c>
      <c r="AC35" s="42" t="str">
        <f t="shared" si="1"/>
        <v>Até 30 dias</v>
      </c>
      <c r="AD35" s="41">
        <f t="shared" si="2"/>
        <v>44682</v>
      </c>
      <c r="AE35" s="41">
        <f t="shared" si="3"/>
        <v>44682</v>
      </c>
      <c r="AF35" s="40">
        <f t="shared" si="4"/>
        <v>105.79</v>
      </c>
    </row>
    <row r="36" spans="1:32">
      <c r="A36">
        <v>1145565</v>
      </c>
      <c r="B36" t="s">
        <v>128</v>
      </c>
      <c r="D36" t="s">
        <v>129</v>
      </c>
      <c r="E36" t="s">
        <v>47</v>
      </c>
      <c r="F36">
        <v>1</v>
      </c>
      <c r="G36">
        <v>34</v>
      </c>
      <c r="H36" t="s">
        <v>65</v>
      </c>
      <c r="I36" s="34" t="s">
        <v>96</v>
      </c>
      <c r="J36" s="53">
        <v>44696</v>
      </c>
      <c r="K36" s="53">
        <v>44699</v>
      </c>
      <c r="L36" s="53">
        <v>44698</v>
      </c>
      <c r="M36" s="34">
        <v>1048.9000000000001</v>
      </c>
      <c r="N36" s="34">
        <v>1079.74</v>
      </c>
      <c r="O36" s="34">
        <v>1057.8900000000001</v>
      </c>
      <c r="P36" s="34">
        <v>1057.8900000000001</v>
      </c>
      <c r="Q36" s="54">
        <v>0</v>
      </c>
      <c r="R36" s="54">
        <v>1079.74</v>
      </c>
      <c r="S36" t="s">
        <v>130</v>
      </c>
      <c r="T36" t="s">
        <v>131</v>
      </c>
      <c r="U36">
        <v>3100</v>
      </c>
      <c r="V36" s="35">
        <v>40160</v>
      </c>
      <c r="W36">
        <v>7</v>
      </c>
      <c r="AA36" s="42" t="str">
        <f t="shared" si="0"/>
        <v>Pago em atraso</v>
      </c>
      <c r="AB36" s="33">
        <f>+L36-IF(AND(WEEKDAY(J36)&gt;1,WEEKDAY(J36)&lt;7,ISERROR(VLOOKUP(J36,[1]FeriadosAnbima!$A$2:$A$938,1,FALSE))),J36,WORKDAY(J36,1,[1]!FERIADO))</f>
        <v>1</v>
      </c>
      <c r="AC36" s="42" t="str">
        <f t="shared" si="1"/>
        <v>Até 30 dias</v>
      </c>
      <c r="AD36" s="41">
        <f t="shared" si="2"/>
        <v>44682</v>
      </c>
      <c r="AE36" s="41">
        <f t="shared" si="3"/>
        <v>44682</v>
      </c>
      <c r="AF36" s="40">
        <f t="shared" si="4"/>
        <v>1079.74</v>
      </c>
    </row>
    <row r="37" spans="1:32">
      <c r="A37">
        <v>1145570</v>
      </c>
      <c r="B37" t="s">
        <v>128</v>
      </c>
      <c r="D37" t="s">
        <v>129</v>
      </c>
      <c r="E37" t="s">
        <v>47</v>
      </c>
      <c r="F37">
        <v>1</v>
      </c>
      <c r="G37">
        <v>207</v>
      </c>
      <c r="H37" t="s">
        <v>75</v>
      </c>
      <c r="I37" s="34" t="s">
        <v>97</v>
      </c>
      <c r="J37" s="53">
        <v>44696</v>
      </c>
      <c r="K37" s="53">
        <v>44698</v>
      </c>
      <c r="L37" s="53">
        <v>44697</v>
      </c>
      <c r="M37" s="34">
        <v>1055.19</v>
      </c>
      <c r="N37" s="34">
        <v>1064.24</v>
      </c>
      <c r="O37" s="34">
        <v>1064.24</v>
      </c>
      <c r="P37" s="34">
        <v>1064.24</v>
      </c>
      <c r="Q37" s="54">
        <v>0</v>
      </c>
      <c r="R37" s="54">
        <v>1064.24</v>
      </c>
      <c r="S37" t="s">
        <v>130</v>
      </c>
      <c r="T37" t="s">
        <v>131</v>
      </c>
      <c r="U37">
        <v>3100</v>
      </c>
      <c r="V37" s="35">
        <v>40160</v>
      </c>
      <c r="W37">
        <v>7</v>
      </c>
      <c r="AA37" s="42" t="str">
        <f t="shared" si="0"/>
        <v>Pago em dia</v>
      </c>
      <c r="AB37" s="33">
        <f>+L37-IF(AND(WEEKDAY(J37)&gt;1,WEEKDAY(J37)&lt;7,ISERROR(VLOOKUP(J37,[1]FeriadosAnbima!$A$2:$A$938,1,FALSE))),J37,WORKDAY(J37,1,[1]!FERIADO))</f>
        <v>0</v>
      </c>
      <c r="AC37" s="42" t="str">
        <f t="shared" si="1"/>
        <v>Em dia</v>
      </c>
      <c r="AD37" s="41">
        <f t="shared" si="2"/>
        <v>44682</v>
      </c>
      <c r="AE37" s="41">
        <f t="shared" si="3"/>
        <v>44682</v>
      </c>
      <c r="AF37" s="40">
        <f t="shared" si="4"/>
        <v>1064.24</v>
      </c>
    </row>
    <row r="38" spans="1:32">
      <c r="A38">
        <v>1145574</v>
      </c>
      <c r="B38" t="s">
        <v>128</v>
      </c>
      <c r="D38" t="s">
        <v>129</v>
      </c>
      <c r="E38" t="s">
        <v>47</v>
      </c>
      <c r="F38">
        <v>1</v>
      </c>
      <c r="G38">
        <v>77</v>
      </c>
      <c r="H38" t="s">
        <v>70</v>
      </c>
      <c r="I38" s="34" t="s">
        <v>97</v>
      </c>
      <c r="J38" s="53">
        <v>44696</v>
      </c>
      <c r="K38" s="53">
        <v>44704</v>
      </c>
      <c r="L38" s="53">
        <v>44701</v>
      </c>
      <c r="M38" s="34">
        <v>967.09</v>
      </c>
      <c r="N38" s="34">
        <v>996.53</v>
      </c>
      <c r="O38" s="34">
        <v>975.38</v>
      </c>
      <c r="P38" s="34">
        <v>975.38</v>
      </c>
      <c r="Q38" s="54">
        <v>0</v>
      </c>
      <c r="R38" s="54">
        <v>996.53</v>
      </c>
      <c r="S38" t="s">
        <v>130</v>
      </c>
      <c r="T38" t="s">
        <v>131</v>
      </c>
      <c r="U38">
        <v>3100</v>
      </c>
      <c r="V38" s="35">
        <v>40160</v>
      </c>
      <c r="W38">
        <v>7</v>
      </c>
      <c r="AA38" s="42" t="str">
        <f t="shared" si="0"/>
        <v>Pago em atraso</v>
      </c>
      <c r="AB38" s="33">
        <f>+L38-IF(AND(WEEKDAY(J38)&gt;1,WEEKDAY(J38)&lt;7,ISERROR(VLOOKUP(J38,[1]FeriadosAnbima!$A$2:$A$938,1,FALSE))),J38,WORKDAY(J38,1,[1]!FERIADO))</f>
        <v>4</v>
      </c>
      <c r="AC38" s="42" t="str">
        <f t="shared" si="1"/>
        <v>Até 30 dias</v>
      </c>
      <c r="AD38" s="41">
        <f t="shared" si="2"/>
        <v>44682</v>
      </c>
      <c r="AE38" s="41">
        <f t="shared" si="3"/>
        <v>44682</v>
      </c>
      <c r="AF38" s="40">
        <f t="shared" si="4"/>
        <v>996.53</v>
      </c>
    </row>
    <row r="39" spans="1:32">
      <c r="A39">
        <v>1145580</v>
      </c>
      <c r="B39" t="s">
        <v>128</v>
      </c>
      <c r="D39" t="s">
        <v>129</v>
      </c>
      <c r="E39" t="s">
        <v>47</v>
      </c>
      <c r="F39">
        <v>1</v>
      </c>
      <c r="G39">
        <v>208</v>
      </c>
      <c r="H39" t="s">
        <v>74</v>
      </c>
      <c r="I39" s="34" t="s">
        <v>97</v>
      </c>
      <c r="J39" s="53">
        <v>44696</v>
      </c>
      <c r="K39" s="53">
        <v>44698</v>
      </c>
      <c r="L39" s="53">
        <v>44697</v>
      </c>
      <c r="M39" s="34">
        <v>462.57</v>
      </c>
      <c r="N39" s="34">
        <v>466.54</v>
      </c>
      <c r="O39" s="34">
        <v>466.54</v>
      </c>
      <c r="P39" s="34">
        <v>466.54</v>
      </c>
      <c r="Q39" s="54">
        <v>0</v>
      </c>
      <c r="R39" s="54">
        <v>466.54</v>
      </c>
      <c r="S39" t="s">
        <v>130</v>
      </c>
      <c r="T39" t="s">
        <v>131</v>
      </c>
      <c r="U39">
        <v>3100</v>
      </c>
      <c r="V39" s="35">
        <v>40160</v>
      </c>
      <c r="W39">
        <v>7</v>
      </c>
      <c r="AA39" s="42" t="str">
        <f t="shared" si="0"/>
        <v>Pago em dia</v>
      </c>
      <c r="AB39" s="33">
        <f>+L39-IF(AND(WEEKDAY(J39)&gt;1,WEEKDAY(J39)&lt;7,ISERROR(VLOOKUP(J39,[1]FeriadosAnbima!$A$2:$A$938,1,FALSE))),J39,WORKDAY(J39,1,[1]!FERIADO))</f>
        <v>0</v>
      </c>
      <c r="AC39" s="42" t="str">
        <f t="shared" si="1"/>
        <v>Em dia</v>
      </c>
      <c r="AD39" s="41">
        <f t="shared" si="2"/>
        <v>44682</v>
      </c>
      <c r="AE39" s="41">
        <f t="shared" si="3"/>
        <v>44682</v>
      </c>
      <c r="AF39" s="40">
        <f t="shared" si="4"/>
        <v>466.54</v>
      </c>
    </row>
    <row r="40" spans="1:32">
      <c r="A40">
        <v>1145584</v>
      </c>
      <c r="B40" t="s">
        <v>128</v>
      </c>
      <c r="D40" t="s">
        <v>129</v>
      </c>
      <c r="E40" t="s">
        <v>47</v>
      </c>
      <c r="F40">
        <v>1</v>
      </c>
      <c r="G40">
        <v>156</v>
      </c>
      <c r="H40" t="s">
        <v>59</v>
      </c>
      <c r="I40" s="34" t="s">
        <v>97</v>
      </c>
      <c r="J40" s="53">
        <v>44696</v>
      </c>
      <c r="K40" s="53">
        <v>44691</v>
      </c>
      <c r="L40" s="53">
        <v>44690</v>
      </c>
      <c r="M40" s="34">
        <v>734.23</v>
      </c>
      <c r="N40" s="34">
        <v>740.52</v>
      </c>
      <c r="O40" s="34">
        <v>740.52</v>
      </c>
      <c r="P40" s="34">
        <v>740.52</v>
      </c>
      <c r="Q40" s="54">
        <v>0</v>
      </c>
      <c r="R40" s="54">
        <v>740.52</v>
      </c>
      <c r="S40" t="s">
        <v>130</v>
      </c>
      <c r="T40" t="s">
        <v>131</v>
      </c>
      <c r="U40">
        <v>3100</v>
      </c>
      <c r="V40" s="35">
        <v>40160</v>
      </c>
      <c r="W40">
        <v>7</v>
      </c>
      <c r="AA40" s="42" t="str">
        <f t="shared" si="0"/>
        <v>Pago antecipado</v>
      </c>
      <c r="AB40" s="33">
        <f>+L40-IF(AND(WEEKDAY(J40)&gt;1,WEEKDAY(J40)&lt;7,ISERROR(VLOOKUP(J40,[1]FeriadosAnbima!$A$2:$A$938,1,FALSE))),J40,WORKDAY(J40,1,[1]!FERIADO))</f>
        <v>-7</v>
      </c>
      <c r="AC40" s="42" t="str">
        <f t="shared" si="1"/>
        <v>Até 30 dias</v>
      </c>
      <c r="AD40" s="41">
        <f t="shared" si="2"/>
        <v>44682</v>
      </c>
      <c r="AE40" s="41">
        <f t="shared" si="3"/>
        <v>44682</v>
      </c>
      <c r="AF40" s="40">
        <f t="shared" si="4"/>
        <v>740.52</v>
      </c>
    </row>
    <row r="41" spans="1:32">
      <c r="A41">
        <v>1145592</v>
      </c>
      <c r="B41" t="s">
        <v>128</v>
      </c>
      <c r="D41" t="s">
        <v>129</v>
      </c>
      <c r="E41" t="s">
        <v>47</v>
      </c>
      <c r="F41">
        <v>1</v>
      </c>
      <c r="G41">
        <v>14</v>
      </c>
      <c r="H41" t="s">
        <v>51</v>
      </c>
      <c r="I41" s="34" t="s">
        <v>96</v>
      </c>
      <c r="J41" s="53">
        <v>44706</v>
      </c>
      <c r="K41" s="53">
        <v>44707</v>
      </c>
      <c r="L41" s="53">
        <v>44706</v>
      </c>
      <c r="M41" s="34">
        <v>832.05</v>
      </c>
      <c r="N41" s="34">
        <v>839.18</v>
      </c>
      <c r="O41" s="34">
        <v>839.18</v>
      </c>
      <c r="P41" s="34">
        <v>839.18</v>
      </c>
      <c r="Q41" s="54">
        <v>0</v>
      </c>
      <c r="R41" s="54">
        <v>839.18</v>
      </c>
      <c r="S41" t="s">
        <v>130</v>
      </c>
      <c r="T41" t="s">
        <v>131</v>
      </c>
      <c r="U41">
        <v>3100</v>
      </c>
      <c r="V41" s="35">
        <v>40160</v>
      </c>
      <c r="W41">
        <v>7</v>
      </c>
      <c r="AA41" s="42" t="str">
        <f t="shared" si="0"/>
        <v>Pago em dia</v>
      </c>
      <c r="AB41" s="33">
        <f>+L41-IF(AND(WEEKDAY(J41)&gt;1,WEEKDAY(J41)&lt;7,ISERROR(VLOOKUP(J41,[1]FeriadosAnbima!$A$2:$A$938,1,FALSE))),J41,WORKDAY(J41,1,[1]!FERIADO))</f>
        <v>0</v>
      </c>
      <c r="AC41" s="42" t="str">
        <f t="shared" si="1"/>
        <v>Em dia</v>
      </c>
      <c r="AD41" s="41">
        <f t="shared" si="2"/>
        <v>44682</v>
      </c>
      <c r="AE41" s="41">
        <f t="shared" si="3"/>
        <v>44682</v>
      </c>
      <c r="AF41" s="40">
        <f t="shared" si="4"/>
        <v>839.18</v>
      </c>
    </row>
    <row r="42" spans="1:32">
      <c r="A42">
        <v>1149154</v>
      </c>
      <c r="B42" t="s">
        <v>128</v>
      </c>
      <c r="D42" t="s">
        <v>129</v>
      </c>
      <c r="E42" t="s">
        <v>47</v>
      </c>
      <c r="F42">
        <v>1</v>
      </c>
      <c r="G42">
        <v>57</v>
      </c>
      <c r="H42" t="s">
        <v>80</v>
      </c>
      <c r="I42" s="34" t="s">
        <v>134</v>
      </c>
      <c r="J42" s="53">
        <v>44712</v>
      </c>
      <c r="K42" s="53">
        <v>44698</v>
      </c>
      <c r="L42" s="53">
        <v>44697</v>
      </c>
      <c r="M42" s="34">
        <v>5000</v>
      </c>
      <c r="N42" s="34">
        <v>5000</v>
      </c>
      <c r="O42" s="34">
        <v>5000</v>
      </c>
      <c r="P42" s="34">
        <v>5000</v>
      </c>
      <c r="Q42" s="54">
        <v>0</v>
      </c>
      <c r="R42" s="54">
        <v>5000</v>
      </c>
      <c r="S42" t="s">
        <v>130</v>
      </c>
      <c r="T42" t="s">
        <v>131</v>
      </c>
      <c r="U42">
        <v>3100</v>
      </c>
      <c r="V42" s="35">
        <v>40160</v>
      </c>
      <c r="W42">
        <v>7</v>
      </c>
      <c r="AA42" s="42" t="str">
        <f t="shared" si="0"/>
        <v>Pago antecipado</v>
      </c>
      <c r="AB42" s="33">
        <f>+L42-IF(AND(WEEKDAY(J42)&gt;1,WEEKDAY(J42)&lt;7,ISERROR(VLOOKUP(J42,[1]FeriadosAnbima!$A$2:$A$938,1,FALSE))),J42,WORKDAY(J42,1,[1]!FERIADO))</f>
        <v>-15</v>
      </c>
      <c r="AC42" s="42" t="str">
        <f t="shared" si="1"/>
        <v>Até 30 dias</v>
      </c>
      <c r="AD42" s="41">
        <f t="shared" si="2"/>
        <v>44682</v>
      </c>
      <c r="AE42" s="41">
        <f t="shared" si="3"/>
        <v>44682</v>
      </c>
      <c r="AF42" s="40">
        <f t="shared" si="4"/>
        <v>5000</v>
      </c>
    </row>
    <row r="43" spans="1:32">
      <c r="A43">
        <v>1149861</v>
      </c>
      <c r="B43" t="s">
        <v>128</v>
      </c>
      <c r="D43" t="s">
        <v>129</v>
      </c>
      <c r="E43" t="s">
        <v>47</v>
      </c>
      <c r="F43">
        <v>1</v>
      </c>
      <c r="G43">
        <v>41</v>
      </c>
      <c r="H43" t="s">
        <v>107</v>
      </c>
      <c r="I43" s="34" t="s">
        <v>133</v>
      </c>
      <c r="J43" s="53">
        <v>44706</v>
      </c>
      <c r="K43" s="53">
        <v>44707</v>
      </c>
      <c r="L43" s="53">
        <v>44706</v>
      </c>
      <c r="M43" s="34">
        <v>7225.09</v>
      </c>
      <c r="N43" s="34">
        <v>7225.09</v>
      </c>
      <c r="O43" s="34">
        <v>7225.09</v>
      </c>
      <c r="P43" s="34">
        <v>7225.09</v>
      </c>
      <c r="Q43" s="54">
        <v>0</v>
      </c>
      <c r="R43" s="54">
        <v>7225.09</v>
      </c>
      <c r="S43" t="s">
        <v>130</v>
      </c>
      <c r="T43" t="s">
        <v>131</v>
      </c>
      <c r="U43">
        <v>3100</v>
      </c>
      <c r="V43" s="35">
        <v>40160</v>
      </c>
      <c r="W43">
        <v>7</v>
      </c>
      <c r="AA43" s="42" t="str">
        <f t="shared" si="0"/>
        <v>Pago em dia</v>
      </c>
      <c r="AB43" s="33">
        <f>+L43-IF(AND(WEEKDAY(J43)&gt;1,WEEKDAY(J43)&lt;7,ISERROR(VLOOKUP(J43,[1]FeriadosAnbima!$A$2:$A$938,1,FALSE))),J43,WORKDAY(J43,1,[1]!FERIADO))</f>
        <v>0</v>
      </c>
      <c r="AC43" s="42" t="str">
        <f t="shared" si="1"/>
        <v>Em dia</v>
      </c>
      <c r="AD43" s="41">
        <f t="shared" si="2"/>
        <v>44682</v>
      </c>
      <c r="AE43" s="41">
        <f t="shared" si="3"/>
        <v>44682</v>
      </c>
      <c r="AF43" s="40">
        <f t="shared" si="4"/>
        <v>7225.09</v>
      </c>
    </row>
    <row r="44" spans="1:32">
      <c r="A44">
        <v>1149892</v>
      </c>
      <c r="B44" t="s">
        <v>128</v>
      </c>
      <c r="D44" t="s">
        <v>129</v>
      </c>
      <c r="E44" t="s">
        <v>47</v>
      </c>
      <c r="F44">
        <v>1</v>
      </c>
      <c r="G44">
        <v>88</v>
      </c>
      <c r="H44" t="s">
        <v>50</v>
      </c>
      <c r="I44" s="34" t="s">
        <v>133</v>
      </c>
      <c r="J44" s="53">
        <v>44706</v>
      </c>
      <c r="K44" s="53">
        <v>44707</v>
      </c>
      <c r="L44" s="53">
        <v>44706</v>
      </c>
      <c r="M44" s="34">
        <v>4500</v>
      </c>
      <c r="N44" s="34">
        <v>4500</v>
      </c>
      <c r="O44" s="34">
        <v>4500</v>
      </c>
      <c r="P44" s="34">
        <v>4500</v>
      </c>
      <c r="Q44" s="54">
        <v>0</v>
      </c>
      <c r="R44" s="54">
        <v>4500</v>
      </c>
      <c r="S44" t="s">
        <v>130</v>
      </c>
      <c r="T44" t="s">
        <v>131</v>
      </c>
      <c r="U44">
        <v>3100</v>
      </c>
      <c r="V44" s="35">
        <v>40160</v>
      </c>
      <c r="W44">
        <v>7</v>
      </c>
      <c r="AA44" s="42" t="str">
        <f t="shared" si="0"/>
        <v>Pago em dia</v>
      </c>
      <c r="AB44" s="33">
        <f>+L44-IF(AND(WEEKDAY(J44)&gt;1,WEEKDAY(J44)&lt;7,ISERROR(VLOOKUP(J44,[1]FeriadosAnbima!$A$2:$A$938,1,FALSE))),J44,WORKDAY(J44,1,[1]!FERIADO))</f>
        <v>0</v>
      </c>
      <c r="AC44" s="42" t="str">
        <f t="shared" si="1"/>
        <v>Em dia</v>
      </c>
      <c r="AD44" s="41">
        <f t="shared" si="2"/>
        <v>44682</v>
      </c>
      <c r="AE44" s="41">
        <f t="shared" si="3"/>
        <v>44682</v>
      </c>
      <c r="AF44" s="40">
        <f t="shared" si="4"/>
        <v>4500</v>
      </c>
    </row>
    <row r="45" spans="1:32">
      <c r="A45">
        <v>1152327</v>
      </c>
      <c r="B45" t="s">
        <v>128</v>
      </c>
      <c r="D45" t="s">
        <v>129</v>
      </c>
      <c r="E45" t="s">
        <v>47</v>
      </c>
      <c r="F45">
        <v>1</v>
      </c>
      <c r="G45">
        <v>57</v>
      </c>
      <c r="H45" t="s">
        <v>80</v>
      </c>
      <c r="I45" s="34" t="s">
        <v>134</v>
      </c>
      <c r="J45" s="53">
        <v>44691</v>
      </c>
      <c r="K45" s="53">
        <v>44691</v>
      </c>
      <c r="L45" s="53">
        <v>44691</v>
      </c>
      <c r="M45" s="34">
        <v>3000</v>
      </c>
      <c r="N45" s="34">
        <v>3000</v>
      </c>
      <c r="O45" s="34">
        <v>3000</v>
      </c>
      <c r="P45" s="34">
        <v>3000</v>
      </c>
      <c r="Q45" s="54">
        <v>0</v>
      </c>
      <c r="R45" s="54">
        <v>3000</v>
      </c>
      <c r="S45" t="s">
        <v>130</v>
      </c>
      <c r="T45" t="s">
        <v>131</v>
      </c>
      <c r="U45">
        <v>3100</v>
      </c>
      <c r="V45" s="35">
        <v>40160</v>
      </c>
      <c r="W45">
        <v>7</v>
      </c>
      <c r="AA45" s="42" t="str">
        <f t="shared" si="0"/>
        <v>Pago em dia</v>
      </c>
      <c r="AB45" s="33">
        <f>+L45-IF(AND(WEEKDAY(J45)&gt;1,WEEKDAY(J45)&lt;7,ISERROR(VLOOKUP(J45,[1]FeriadosAnbima!$A$2:$A$938,1,FALSE))),J45,WORKDAY(J45,1,[1]!FERIADO))</f>
        <v>0</v>
      </c>
      <c r="AC45" s="42" t="str">
        <f t="shared" si="1"/>
        <v>Em dia</v>
      </c>
      <c r="AD45" s="41">
        <f t="shared" si="2"/>
        <v>44682</v>
      </c>
      <c r="AE45" s="41">
        <f t="shared" si="3"/>
        <v>44682</v>
      </c>
      <c r="AF45" s="40">
        <f t="shared" si="4"/>
        <v>3000</v>
      </c>
    </row>
    <row r="46" spans="1:32">
      <c r="A46">
        <v>1152418</v>
      </c>
      <c r="B46" t="s">
        <v>128</v>
      </c>
      <c r="D46" t="s">
        <v>129</v>
      </c>
      <c r="E46" t="s">
        <v>47</v>
      </c>
      <c r="F46">
        <v>1</v>
      </c>
      <c r="G46">
        <v>154</v>
      </c>
      <c r="H46" t="s">
        <v>108</v>
      </c>
      <c r="I46" s="34" t="s">
        <v>133</v>
      </c>
      <c r="J46" s="53">
        <v>44712</v>
      </c>
      <c r="K46" s="53">
        <v>44713</v>
      </c>
      <c r="L46" s="53">
        <v>44712</v>
      </c>
      <c r="M46" s="34">
        <v>86092</v>
      </c>
      <c r="N46" s="34">
        <v>86092</v>
      </c>
      <c r="O46" s="34">
        <v>86092</v>
      </c>
      <c r="P46" s="34">
        <v>86092</v>
      </c>
      <c r="Q46" s="54">
        <v>0</v>
      </c>
      <c r="R46" s="54">
        <v>86092</v>
      </c>
      <c r="S46" t="s">
        <v>130</v>
      </c>
      <c r="T46" t="s">
        <v>131</v>
      </c>
      <c r="U46">
        <v>3100</v>
      </c>
      <c r="V46" s="35">
        <v>40160</v>
      </c>
      <c r="W46">
        <v>7</v>
      </c>
      <c r="AA46" s="42" t="str">
        <f t="shared" si="0"/>
        <v>Pago em dia</v>
      </c>
      <c r="AB46" s="33">
        <f>+L46-IF(AND(WEEKDAY(J46)&gt;1,WEEKDAY(J46)&lt;7,ISERROR(VLOOKUP(J46,[1]FeriadosAnbima!$A$2:$A$938,1,FALSE))),J46,WORKDAY(J46,1,[1]!FERIADO))</f>
        <v>0</v>
      </c>
      <c r="AC46" s="42" t="str">
        <f t="shared" si="1"/>
        <v>Em dia</v>
      </c>
      <c r="AD46" s="41">
        <f t="shared" si="2"/>
        <v>44682</v>
      </c>
      <c r="AE46" s="41">
        <f t="shared" si="3"/>
        <v>44682</v>
      </c>
      <c r="AF46" s="40">
        <f t="shared" si="4"/>
        <v>86092</v>
      </c>
    </row>
    <row r="47" spans="1:32">
      <c r="B47" t="s">
        <v>128</v>
      </c>
      <c r="D47" t="s">
        <v>129</v>
      </c>
      <c r="E47" t="s">
        <v>47</v>
      </c>
      <c r="F47">
        <v>1</v>
      </c>
      <c r="G47">
        <v>56</v>
      </c>
      <c r="H47" t="s">
        <v>94</v>
      </c>
      <c r="I47" s="34" t="s">
        <v>98</v>
      </c>
      <c r="J47" s="53">
        <v>44676</v>
      </c>
      <c r="K47" s="53">
        <v>44712</v>
      </c>
      <c r="L47" s="53">
        <v>44712</v>
      </c>
      <c r="M47" s="34">
        <v>1242.95</v>
      </c>
      <c r="N47" s="34">
        <v>1242.95</v>
      </c>
      <c r="O47" s="34">
        <v>1242.95</v>
      </c>
      <c r="P47" s="34">
        <v>1242.95</v>
      </c>
      <c r="Q47" s="54">
        <v>112.7</v>
      </c>
      <c r="R47" s="54">
        <v>1355.65</v>
      </c>
      <c r="V47" s="35"/>
      <c r="AA47" s="42" t="str">
        <f t="shared" si="0"/>
        <v>Pago em atraso</v>
      </c>
      <c r="AB47" s="33">
        <f>+L47-IF(AND(WEEKDAY(J47)&gt;1,WEEKDAY(J47)&lt;7,ISERROR(VLOOKUP(J47,[1]FeriadosAnbima!$A$2:$A$938,1,FALSE))),J47,WORKDAY(J47,1,[1]!FERIADO))</f>
        <v>36</v>
      </c>
      <c r="AC47" s="42" t="str">
        <f t="shared" si="1"/>
        <v>Até 60 dias</v>
      </c>
      <c r="AD47" s="41">
        <f t="shared" si="2"/>
        <v>44652</v>
      </c>
      <c r="AE47" s="41">
        <f t="shared" si="3"/>
        <v>44682</v>
      </c>
      <c r="AF47" s="40">
        <f t="shared" si="4"/>
        <v>1355.65</v>
      </c>
    </row>
    <row r="48" spans="1:32">
      <c r="B48" t="s">
        <v>128</v>
      </c>
      <c r="D48" t="s">
        <v>129</v>
      </c>
      <c r="E48" t="s">
        <v>47</v>
      </c>
      <c r="F48">
        <v>1</v>
      </c>
      <c r="G48">
        <v>74</v>
      </c>
      <c r="H48" t="s">
        <v>100</v>
      </c>
      <c r="I48" s="34" t="s">
        <v>98</v>
      </c>
      <c r="J48" s="53">
        <v>44676</v>
      </c>
      <c r="K48" s="53">
        <v>44690</v>
      </c>
      <c r="L48" s="53">
        <v>44690</v>
      </c>
      <c r="M48" s="34">
        <v>2704.92</v>
      </c>
      <c r="N48" s="34">
        <v>2704.92</v>
      </c>
      <c r="O48" s="34">
        <v>2704.92</v>
      </c>
      <c r="P48" s="34">
        <v>2704.92</v>
      </c>
      <c r="Q48" s="54">
        <v>0</v>
      </c>
      <c r="R48" s="54">
        <v>2704.92</v>
      </c>
      <c r="V48" s="35"/>
      <c r="AA48" s="42" t="str">
        <f t="shared" si="0"/>
        <v>Pago em atraso</v>
      </c>
      <c r="AB48" s="33">
        <f>+L48-IF(AND(WEEKDAY(J48)&gt;1,WEEKDAY(J48)&lt;7,ISERROR(VLOOKUP(J48,[1]FeriadosAnbima!$A$2:$A$938,1,FALSE))),J48,WORKDAY(J48,1,[1]!FERIADO))</f>
        <v>14</v>
      </c>
      <c r="AC48" s="42" t="str">
        <f t="shared" si="1"/>
        <v>Até 30 dias</v>
      </c>
      <c r="AD48" s="41">
        <f t="shared" si="2"/>
        <v>44652</v>
      </c>
      <c r="AE48" s="41">
        <f t="shared" si="3"/>
        <v>44682</v>
      </c>
      <c r="AF48" s="40">
        <f t="shared" si="4"/>
        <v>2704.92</v>
      </c>
    </row>
    <row r="49" spans="2:32">
      <c r="B49" t="s">
        <v>128</v>
      </c>
      <c r="D49" t="s">
        <v>129</v>
      </c>
      <c r="E49" t="s">
        <v>47</v>
      </c>
      <c r="F49">
        <v>1</v>
      </c>
      <c r="G49">
        <v>74</v>
      </c>
      <c r="H49" t="s">
        <v>100</v>
      </c>
      <c r="I49" s="34" t="s">
        <v>102</v>
      </c>
      <c r="J49" s="53">
        <v>44676</v>
      </c>
      <c r="K49" s="53">
        <v>44686</v>
      </c>
      <c r="L49" s="53">
        <v>44686</v>
      </c>
      <c r="M49" s="34">
        <v>877.93</v>
      </c>
      <c r="N49" s="34">
        <v>877.93</v>
      </c>
      <c r="O49" s="34">
        <v>877.93</v>
      </c>
      <c r="P49" s="34">
        <v>877.93</v>
      </c>
      <c r="Q49" s="54">
        <v>0</v>
      </c>
      <c r="R49" s="54">
        <v>877.93</v>
      </c>
      <c r="V49" s="35"/>
      <c r="AA49" s="42" t="str">
        <f t="shared" si="0"/>
        <v>Pago em atraso</v>
      </c>
      <c r="AB49" s="33">
        <f>+L49-IF(AND(WEEKDAY(J49)&gt;1,WEEKDAY(J49)&lt;7,ISERROR(VLOOKUP(J49,[1]FeriadosAnbima!$A$2:$A$938,1,FALSE))),J49,WORKDAY(J49,1,[1]!FERIADO))</f>
        <v>10</v>
      </c>
      <c r="AC49" s="42" t="str">
        <f t="shared" si="1"/>
        <v>Até 30 dias</v>
      </c>
      <c r="AD49" s="41">
        <f t="shared" si="2"/>
        <v>44652</v>
      </c>
      <c r="AE49" s="41">
        <f t="shared" si="3"/>
        <v>44682</v>
      </c>
      <c r="AF49" s="40">
        <f t="shared" si="4"/>
        <v>877.93</v>
      </c>
    </row>
    <row r="50" spans="2:32">
      <c r="B50" t="s">
        <v>128</v>
      </c>
      <c r="D50" t="s">
        <v>129</v>
      </c>
      <c r="E50" t="s">
        <v>47</v>
      </c>
      <c r="F50">
        <v>1</v>
      </c>
      <c r="G50">
        <v>14</v>
      </c>
      <c r="H50" t="s">
        <v>135</v>
      </c>
      <c r="I50" s="34" t="s">
        <v>95</v>
      </c>
      <c r="J50" s="53">
        <v>44676</v>
      </c>
      <c r="K50" s="53">
        <v>44692</v>
      </c>
      <c r="L50" s="53">
        <v>44692</v>
      </c>
      <c r="M50" s="34">
        <v>832.05</v>
      </c>
      <c r="N50" s="34">
        <v>832.05</v>
      </c>
      <c r="O50" s="34">
        <v>832.05</v>
      </c>
      <c r="P50" s="34">
        <v>832.05</v>
      </c>
      <c r="Q50" s="54">
        <v>21.12</v>
      </c>
      <c r="R50" s="54">
        <v>853.17</v>
      </c>
      <c r="V50" s="35"/>
      <c r="AA50" s="42" t="str">
        <f t="shared" si="0"/>
        <v>Pago em atraso</v>
      </c>
      <c r="AB50" s="33">
        <f>+L50-IF(AND(WEEKDAY(J50)&gt;1,WEEKDAY(J50)&lt;7,ISERROR(VLOOKUP(J50,[1]FeriadosAnbima!$A$2:$A$938,1,FALSE))),J50,WORKDAY(J50,1,[1]!FERIADO))</f>
        <v>16</v>
      </c>
      <c r="AC50" s="42" t="str">
        <f t="shared" si="1"/>
        <v>Até 30 dias</v>
      </c>
      <c r="AD50" s="41">
        <f t="shared" si="2"/>
        <v>44652</v>
      </c>
      <c r="AE50" s="41">
        <f t="shared" si="3"/>
        <v>44682</v>
      </c>
      <c r="AF50" s="40">
        <f t="shared" si="4"/>
        <v>853.17</v>
      </c>
    </row>
    <row r="51" spans="2:32">
      <c r="B51" t="s">
        <v>128</v>
      </c>
      <c r="D51" t="s">
        <v>129</v>
      </c>
      <c r="E51" t="s">
        <v>47</v>
      </c>
      <c r="F51">
        <v>1</v>
      </c>
      <c r="G51">
        <v>122</v>
      </c>
      <c r="H51" t="s">
        <v>103</v>
      </c>
      <c r="I51" s="34" t="s">
        <v>96</v>
      </c>
      <c r="J51" s="53">
        <v>44676</v>
      </c>
      <c r="K51" s="53">
        <v>44684</v>
      </c>
      <c r="L51" s="53">
        <v>44684</v>
      </c>
      <c r="M51" s="34">
        <v>971.61</v>
      </c>
      <c r="N51" s="34">
        <v>971.61</v>
      </c>
      <c r="O51" s="34">
        <v>971.61</v>
      </c>
      <c r="P51" s="34">
        <v>971.61</v>
      </c>
      <c r="Q51" s="54">
        <v>21.99</v>
      </c>
      <c r="R51" s="54">
        <v>993.6</v>
      </c>
      <c r="V51" s="35"/>
      <c r="AA51" s="42" t="str">
        <f t="shared" si="0"/>
        <v>Pago em atraso</v>
      </c>
      <c r="AB51" s="33">
        <f>+L51-IF(AND(WEEKDAY(J51)&gt;1,WEEKDAY(J51)&lt;7,ISERROR(VLOOKUP(J51,[1]FeriadosAnbima!$A$2:$A$938,1,FALSE))),J51,WORKDAY(J51,1,[1]!FERIADO))</f>
        <v>8</v>
      </c>
      <c r="AC51" s="42" t="str">
        <f t="shared" si="1"/>
        <v>Até 30 dias</v>
      </c>
      <c r="AD51" s="41">
        <f t="shared" si="2"/>
        <v>44652</v>
      </c>
      <c r="AE51" s="41">
        <f t="shared" si="3"/>
        <v>44682</v>
      </c>
      <c r="AF51" s="40">
        <f t="shared" si="4"/>
        <v>993.6</v>
      </c>
    </row>
    <row r="52" spans="2:32">
      <c r="B52" t="s">
        <v>128</v>
      </c>
      <c r="D52" t="s">
        <v>129</v>
      </c>
      <c r="E52" t="s">
        <v>47</v>
      </c>
      <c r="F52">
        <v>1</v>
      </c>
      <c r="G52">
        <v>72</v>
      </c>
      <c r="H52" t="s">
        <v>136</v>
      </c>
      <c r="I52" s="34" t="s">
        <v>96</v>
      </c>
      <c r="J52" s="53">
        <v>44656</v>
      </c>
      <c r="K52" s="53">
        <v>44705</v>
      </c>
      <c r="L52" s="53">
        <v>44705</v>
      </c>
      <c r="M52" s="34">
        <v>916.74</v>
      </c>
      <c r="N52" s="34">
        <v>916.74</v>
      </c>
      <c r="O52" s="34">
        <v>916.74</v>
      </c>
      <c r="P52" s="34">
        <v>916.74</v>
      </c>
      <c r="Q52" s="54">
        <v>0</v>
      </c>
      <c r="R52" s="54">
        <v>916.74</v>
      </c>
      <c r="V52" s="35"/>
      <c r="AA52" s="42" t="str">
        <f t="shared" si="0"/>
        <v>Pago em atraso</v>
      </c>
      <c r="AB52" s="33">
        <f>+L52-IF(AND(WEEKDAY(J52)&gt;1,WEEKDAY(J52)&lt;7,ISERROR(VLOOKUP(J52,[1]FeriadosAnbima!$A$2:$A$938,1,FALSE))),J52,WORKDAY(J52,1,[1]!FERIADO))</f>
        <v>49</v>
      </c>
      <c r="AC52" s="42" t="str">
        <f t="shared" si="1"/>
        <v>Até 60 dias</v>
      </c>
      <c r="AD52" s="41">
        <f t="shared" si="2"/>
        <v>44652</v>
      </c>
      <c r="AE52" s="41">
        <f t="shared" si="3"/>
        <v>44682</v>
      </c>
      <c r="AF52" s="40">
        <f t="shared" si="4"/>
        <v>916.74</v>
      </c>
    </row>
    <row r="53" spans="2:32">
      <c r="AA53" s="42"/>
      <c r="AB53" s="33"/>
      <c r="AC53" s="42"/>
      <c r="AD53" s="41"/>
      <c r="AE53" s="41"/>
      <c r="AF53" s="40"/>
    </row>
    <row r="54" spans="2:32">
      <c r="R54" s="43">
        <f>SUM(R1:R53)</f>
        <v>175319.63</v>
      </c>
      <c r="AA54" s="42"/>
      <c r="AB54" s="33"/>
      <c r="AC54" s="42"/>
      <c r="AD54" s="41"/>
      <c r="AE54" s="41"/>
      <c r="AF54" s="40"/>
    </row>
    <row r="55" spans="2:32">
      <c r="AA55" s="42"/>
      <c r="AB55" s="33"/>
      <c r="AC55" s="42"/>
      <c r="AD55" s="41"/>
      <c r="AE55" s="41"/>
      <c r="AF55" s="40"/>
    </row>
    <row r="56" spans="2:32">
      <c r="AA56" s="42"/>
      <c r="AB56" s="33"/>
      <c r="AC56" s="42"/>
      <c r="AD56" s="41"/>
      <c r="AE56" s="41"/>
      <c r="AF56" s="40"/>
    </row>
    <row r="57" spans="2:32">
      <c r="AA57" s="42"/>
      <c r="AB57" s="33"/>
      <c r="AC57" s="42"/>
      <c r="AD57" s="41"/>
      <c r="AE57" s="41"/>
      <c r="AF57" s="40"/>
    </row>
    <row r="58" spans="2:32">
      <c r="AA58" s="42"/>
      <c r="AB58" s="33"/>
      <c r="AC58" s="42"/>
      <c r="AD58" s="41"/>
      <c r="AE58" s="41"/>
      <c r="AF58" s="40"/>
    </row>
    <row r="59" spans="2:32">
      <c r="AA59" s="42"/>
      <c r="AB59" s="33"/>
      <c r="AC59" s="42"/>
      <c r="AD59" s="41"/>
      <c r="AE59" s="41"/>
      <c r="AF59" s="40"/>
    </row>
    <row r="60" spans="2:32">
      <c r="AA60" s="42"/>
      <c r="AB60" s="33"/>
      <c r="AC60" s="42"/>
      <c r="AD60" s="41"/>
      <c r="AE60" s="41"/>
      <c r="AF60" s="40"/>
    </row>
    <row r="61" spans="2:32">
      <c r="AA61" s="42"/>
      <c r="AB61" s="33"/>
      <c r="AC61" s="42"/>
      <c r="AD61" s="41"/>
      <c r="AE61" s="41"/>
      <c r="AF61" s="40"/>
    </row>
    <row r="62" spans="2:32">
      <c r="AA62" s="42"/>
      <c r="AB62" s="33"/>
      <c r="AC62" s="42"/>
      <c r="AD62" s="41"/>
      <c r="AE62" s="41"/>
      <c r="AF62" s="40"/>
    </row>
    <row r="63" spans="2:32">
      <c r="AA63" s="42"/>
      <c r="AB63" s="33"/>
      <c r="AC63" s="42"/>
      <c r="AD63" s="41"/>
      <c r="AE63" s="41"/>
      <c r="AF63" s="40"/>
    </row>
    <row r="64" spans="2:32">
      <c r="AA64" s="42"/>
      <c r="AB64" s="33"/>
      <c r="AC64" s="42"/>
      <c r="AD64" s="41"/>
      <c r="AE64" s="41"/>
      <c r="AF64" s="40"/>
    </row>
    <row r="65" spans="27:32">
      <c r="AA65" s="42"/>
      <c r="AB65" s="33"/>
      <c r="AC65" s="42"/>
      <c r="AD65" s="41"/>
      <c r="AE65" s="41"/>
      <c r="AF65" s="40"/>
    </row>
    <row r="66" spans="27:32">
      <c r="AA66" s="42"/>
      <c r="AB66" s="33"/>
      <c r="AC66" s="42"/>
      <c r="AD66" s="41"/>
      <c r="AE66" s="41"/>
      <c r="AF66" s="40"/>
    </row>
    <row r="67" spans="27:32">
      <c r="AA67" s="42"/>
      <c r="AB67" s="33"/>
      <c r="AC67" s="42"/>
      <c r="AD67" s="41"/>
      <c r="AE67" s="41"/>
      <c r="AF67" s="40"/>
    </row>
    <row r="68" spans="27:32">
      <c r="AA68" s="42"/>
      <c r="AB68" s="33"/>
      <c r="AC68" s="42"/>
      <c r="AD68" s="41"/>
      <c r="AE68" s="41"/>
      <c r="AF68" s="40"/>
    </row>
    <row r="69" spans="27:32">
      <c r="AA69" s="42"/>
      <c r="AB69" s="33"/>
      <c r="AC69" s="42"/>
      <c r="AD69" s="41"/>
      <c r="AE69" s="41"/>
      <c r="AF69" s="40"/>
    </row>
    <row r="70" spans="27:32">
      <c r="AA70" s="42"/>
      <c r="AB70" s="33"/>
      <c r="AC70" s="42"/>
      <c r="AD70" s="41"/>
      <c r="AE70" s="41"/>
      <c r="AF70" s="40"/>
    </row>
    <row r="71" spans="27:32">
      <c r="AA71" s="42"/>
      <c r="AB71" s="33"/>
      <c r="AC71" s="42"/>
      <c r="AD71" s="41"/>
      <c r="AE71" s="41"/>
      <c r="AF71" s="40"/>
    </row>
    <row r="72" spans="27:32">
      <c r="AA72" s="42"/>
      <c r="AB72" s="33"/>
      <c r="AC72" s="42"/>
      <c r="AD72" s="41"/>
      <c r="AE72" s="41"/>
      <c r="AF72" s="40"/>
    </row>
    <row r="73" spans="27:32">
      <c r="AA73" s="42"/>
      <c r="AB73" s="33"/>
      <c r="AC73" s="42"/>
      <c r="AD73" s="41"/>
      <c r="AE73" s="41"/>
      <c r="AF73" s="40"/>
    </row>
    <row r="74" spans="27:32">
      <c r="AA74" s="42"/>
      <c r="AB74" s="33"/>
      <c r="AC74" s="42"/>
      <c r="AD74" s="41"/>
      <c r="AE74" s="41"/>
      <c r="AF74" s="40"/>
    </row>
    <row r="75" spans="27:32">
      <c r="AA75" s="42"/>
      <c r="AB75" s="33"/>
      <c r="AC75" s="42"/>
      <c r="AD75" s="41"/>
      <c r="AE75" s="41"/>
      <c r="AF75" s="40"/>
    </row>
    <row r="76" spans="27:32">
      <c r="AA76" s="42"/>
      <c r="AB76" s="33"/>
      <c r="AC76" s="42"/>
      <c r="AD76" s="41"/>
      <c r="AE76" s="41"/>
      <c r="AF76" s="40"/>
    </row>
    <row r="77" spans="27:32">
      <c r="AA77" s="42"/>
      <c r="AB77" s="33"/>
      <c r="AC77" s="42"/>
      <c r="AD77" s="41"/>
      <c r="AE77" s="41"/>
      <c r="AF77" s="40"/>
    </row>
    <row r="78" spans="27:32">
      <c r="AA78" s="42"/>
      <c r="AB78" s="33"/>
      <c r="AC78" s="42"/>
      <c r="AD78" s="41"/>
      <c r="AE78" s="41"/>
      <c r="AF78" s="40"/>
    </row>
    <row r="79" spans="27:32">
      <c r="AA79" s="42"/>
      <c r="AB79" s="33"/>
      <c r="AC79" s="42"/>
      <c r="AD79" s="41"/>
      <c r="AE79" s="41"/>
      <c r="AF79" s="40"/>
    </row>
    <row r="80" spans="27:32">
      <c r="AA80" s="42"/>
      <c r="AB80" s="33"/>
      <c r="AC80" s="42"/>
      <c r="AD80" s="41"/>
      <c r="AE80" s="41"/>
      <c r="AF80" s="40"/>
    </row>
    <row r="81" spans="27:32">
      <c r="AA81" s="42"/>
      <c r="AB81" s="33"/>
      <c r="AC81" s="42"/>
      <c r="AD81" s="41"/>
      <c r="AE81" s="41"/>
      <c r="AF81" s="40"/>
    </row>
    <row r="82" spans="27:32">
      <c r="AA82" s="42"/>
      <c r="AB82" s="33"/>
      <c r="AC82" s="42"/>
      <c r="AD82" s="41"/>
      <c r="AE82" s="41"/>
      <c r="AF82" s="40"/>
    </row>
  </sheetData>
  <autoFilter ref="A2:W52" xr:uid="{63CCDB8A-4DF9-46EE-9889-F28966355FD4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3ba94-0c0e-46e8-b3a4-aefe41146f5c" xsi:nil="true"/>
    <lcf76f155ced4ddcb4097134ff3c332f xmlns="5cf7bc02-d943-43c5-88ad-c34f3aeabd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DBD241959A8B49B084DFC1376C82BE" ma:contentTypeVersion="18" ma:contentTypeDescription="Criar um novo documento." ma:contentTypeScope="" ma:versionID="1cbf3b2318b7d7737363db9e1b7ce890">
  <xsd:schema xmlns:xsd="http://www.w3.org/2001/XMLSchema" xmlns:xs="http://www.w3.org/2001/XMLSchema" xmlns:p="http://schemas.microsoft.com/office/2006/metadata/properties" xmlns:ns2="5cf7bc02-d943-43c5-88ad-c34f3aeabd6b" xmlns:ns3="f573ba94-0c0e-46e8-b3a4-aefe41146f5c" targetNamespace="http://schemas.microsoft.com/office/2006/metadata/properties" ma:root="true" ma:fieldsID="f9edd2f7ec8ec36401b69a0110038df5" ns2:_="" ns3:_="">
    <xsd:import namespace="5cf7bc02-d943-43c5-88ad-c34f3aeabd6b"/>
    <xsd:import namespace="f573ba94-0c0e-46e8-b3a4-aefe41146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7bc02-d943-43c5-88ad-c34f3aeab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e89c2d97-2204-4d65-a3a0-55dd26cb8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ba94-0c0e-46e8-b3a4-aefe41146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b575634-53d3-448c-ab84-ee80e909d978}" ma:internalName="TaxCatchAll" ma:showField="CatchAllData" ma:web="f573ba94-0c0e-46e8-b3a4-aefe41146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E1B26-F05A-437F-ABCA-77EBCB7F05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5F919C-45BD-46D1-ADFD-57DC85AA5BAE}">
  <ds:schemaRefs>
    <ds:schemaRef ds:uri="http://schemas.microsoft.com/office/2006/metadata/properties"/>
    <ds:schemaRef ds:uri="http://schemas.microsoft.com/office/infopath/2007/PartnerControls"/>
    <ds:schemaRef ds:uri="f573ba94-0c0e-46e8-b3a4-aefe41146f5c"/>
    <ds:schemaRef ds:uri="5cf7bc02-d943-43c5-88ad-c34f3aeabd6b"/>
  </ds:schemaRefs>
</ds:datastoreItem>
</file>

<file path=customXml/itemProps3.xml><?xml version="1.0" encoding="utf-8"?>
<ds:datastoreItem xmlns:ds="http://schemas.openxmlformats.org/officeDocument/2006/customXml" ds:itemID="{5B14B42D-BAB7-49DB-A0DA-B8FE49FB7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7bc02-d943-43c5-88ad-c34f3aeabd6b"/>
    <ds:schemaRef ds:uri="f573ba94-0c0e-46e8-b3a4-aefe41146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Relatório Mensal</vt:lpstr>
      <vt:lpstr>Recebimento Historico_Aztronic</vt:lpstr>
      <vt:lpstr>'Relatório Mensal'!Area_de_impressao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Raphaela Barbosa</cp:lastModifiedBy>
  <cp:lastPrinted>2024-03-12T13:41:27Z</cp:lastPrinted>
  <dcterms:created xsi:type="dcterms:W3CDTF">2022-04-11T12:39:59Z</dcterms:created>
  <dcterms:modified xsi:type="dcterms:W3CDTF">2024-03-12T13:41:27Z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0x010100E8DBD241959A8B49B084DFC1376C82BE</vt:lpwstr>
  </property>
  <property fmtid="{D5CDD505-2E9C-101B-9397-08002B2CF9AE}" pid="3" name="MediaServiceImageTags">
    <vt:lpwstr/>
  </property>
</Properties>
</file>